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35" yWindow="585" windowWidth="20730" windowHeight="11760" tabRatio="1000" firstSheet="2" activeTab="15"/>
  </bookViews>
  <sheets>
    <sheet name="Criteria1.1.1" sheetId="1" r:id="rId1"/>
    <sheet name="Criteria1.1.2" sheetId="2" r:id="rId2"/>
    <sheet name="Criteria 1.2" sheetId="8" r:id="rId3"/>
    <sheet name="Criteria 1.3" sheetId="9" r:id="rId4"/>
    <sheet name="Criteria1.4" sheetId="3" r:id="rId5"/>
    <sheet name="Criteria1.5" sheetId="4" r:id="rId6"/>
    <sheet name="Criteria 1.6" sheetId="10" r:id="rId7"/>
    <sheet name="Criteria1.7" sheetId="5" r:id="rId8"/>
    <sheet name="Criteria 1.8" sheetId="11" r:id="rId9"/>
    <sheet name="Criteria 1.9" sheetId="12" r:id="rId10"/>
    <sheet name="Criteria 2.1" sheetId="13" r:id="rId11"/>
    <sheet name="Criteria 2.2" sheetId="14" r:id="rId12"/>
    <sheet name="Criteria 2.3" sheetId="15" r:id="rId13"/>
    <sheet name="Criteria 3.1" sheetId="16" r:id="rId14"/>
    <sheet name="Criteria 3.2" sheetId="17" r:id="rId15"/>
    <sheet name="OverallAssessment" sheetId="6" r:id="rId16"/>
    <sheet name="Sheet1" sheetId="18" r:id="rId17"/>
  </sheet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AQ20" i="8" l="1"/>
  <c r="AF56" i="8"/>
  <c r="AF45" i="8"/>
  <c r="A48" i="8"/>
  <c r="V56" i="8"/>
  <c r="K56" i="8"/>
  <c r="X55" i="8"/>
  <c r="AI55" i="8" s="1"/>
  <c r="AR54" i="8"/>
  <c r="AQ56" i="8"/>
  <c r="AI54" i="8"/>
  <c r="AG54" i="8"/>
  <c r="V45" i="8"/>
  <c r="K45" i="8"/>
  <c r="X44" i="8"/>
  <c r="AI44" i="8" s="1"/>
  <c r="AR43" i="8"/>
  <c r="AQ45" i="8"/>
  <c r="AI43" i="8"/>
  <c r="AG43" i="8"/>
  <c r="AU56" i="8"/>
  <c r="AJ33" i="8"/>
  <c r="AJ44" i="8" s="1"/>
  <c r="AJ55" i="8" s="1"/>
  <c r="AJ22" i="8"/>
  <c r="A26" i="8"/>
  <c r="V34" i="8"/>
  <c r="K34" i="8"/>
  <c r="X33" i="8"/>
  <c r="AI33" i="8"/>
  <c r="AR32" i="8"/>
  <c r="AQ34" i="8"/>
  <c r="AI32" i="8"/>
  <c r="AG32" i="8"/>
  <c r="AF34" i="8"/>
  <c r="V23" i="8"/>
  <c r="K23" i="8"/>
  <c r="X22" i="8"/>
  <c r="AI22" i="8" s="1"/>
  <c r="AR20" i="8"/>
  <c r="AQ23" i="8"/>
  <c r="AI20" i="8"/>
  <c r="AG20" i="8"/>
  <c r="AD23" i="8"/>
  <c r="AF23" i="8" s="1"/>
  <c r="AU23" i="8" s="1"/>
  <c r="A14" i="8"/>
  <c r="AI9" i="8"/>
  <c r="X11" i="8"/>
  <c r="AI11" i="8" s="1"/>
  <c r="AR9" i="8"/>
  <c r="AO12" i="8" s="1"/>
  <c r="AQ12" i="8" s="1"/>
  <c r="AU12" i="8" s="1"/>
  <c r="C8" i="6" s="1"/>
  <c r="AG9" i="8"/>
  <c r="AF12" i="8"/>
  <c r="V12" i="8"/>
  <c r="K12" i="8"/>
  <c r="A3" i="8"/>
  <c r="AU34" i="8"/>
  <c r="Z18" i="9"/>
  <c r="Z28" i="9"/>
  <c r="Z39" i="9" s="1"/>
  <c r="Z49" i="9" s="1"/>
  <c r="Z17" i="9"/>
  <c r="Z27" i="9"/>
  <c r="Z38" i="9" s="1"/>
  <c r="Z48" i="9" s="1"/>
  <c r="Z16" i="9"/>
  <c r="Z26" i="9"/>
  <c r="Z37" i="9" s="1"/>
  <c r="Z47" i="9" s="1"/>
  <c r="Z15" i="9"/>
  <c r="Z25" i="9"/>
  <c r="Z36" i="9" s="1"/>
  <c r="Z46" i="9" s="1"/>
  <c r="Z14" i="9"/>
  <c r="Z24" i="9"/>
  <c r="Z35" i="9" s="1"/>
  <c r="Z45" i="9"/>
  <c r="A44" i="9"/>
  <c r="AG52" i="9"/>
  <c r="V52" i="9"/>
  <c r="K52" i="9"/>
  <c r="AK52" i="9" s="1"/>
  <c r="D12" i="6" s="1"/>
  <c r="AE51" i="9"/>
  <c r="I51" i="9"/>
  <c r="AG42" i="9"/>
  <c r="V42" i="9"/>
  <c r="K42" i="9"/>
  <c r="AK42" i="9" s="1"/>
  <c r="D11" i="6" s="1"/>
  <c r="AE41" i="9"/>
  <c r="I41" i="9"/>
  <c r="A23" i="9"/>
  <c r="AG31" i="9"/>
  <c r="AK31" i="9" s="1"/>
  <c r="D10" i="6" s="1"/>
  <c r="V31" i="9"/>
  <c r="K31" i="9"/>
  <c r="AE30" i="9"/>
  <c r="I30" i="9"/>
  <c r="AG21" i="9"/>
  <c r="V21" i="9"/>
  <c r="AK21" i="9" s="1"/>
  <c r="D9" i="6" s="1"/>
  <c r="K21" i="9"/>
  <c r="AE20" i="9"/>
  <c r="I20" i="9"/>
  <c r="AE10" i="9"/>
  <c r="AG11" i="9"/>
  <c r="I10" i="9"/>
  <c r="V11" i="9"/>
  <c r="K11" i="9"/>
  <c r="AK11" i="9" s="1"/>
  <c r="A3" i="9"/>
  <c r="A41" i="10"/>
  <c r="A21" i="10"/>
  <c r="A12" i="10"/>
  <c r="A3" i="10"/>
  <c r="A43" i="11"/>
  <c r="AG51" i="11"/>
  <c r="V51" i="11"/>
  <c r="K51" i="11"/>
  <c r="T50" i="11"/>
  <c r="I50" i="11"/>
  <c r="AG41" i="11"/>
  <c r="V41" i="11"/>
  <c r="K41" i="11"/>
  <c r="T40" i="11"/>
  <c r="I40" i="11"/>
  <c r="A23" i="11"/>
  <c r="AG31" i="11"/>
  <c r="AK31" i="11" s="1"/>
  <c r="V31" i="11"/>
  <c r="K31" i="11"/>
  <c r="T30" i="11"/>
  <c r="I30" i="11"/>
  <c r="A13" i="11"/>
  <c r="AG21" i="11"/>
  <c r="V21" i="11"/>
  <c r="K21" i="11"/>
  <c r="AK21" i="11" s="1"/>
  <c r="I9" i="6" s="1"/>
  <c r="T20" i="11"/>
  <c r="I20" i="11"/>
  <c r="T10" i="11"/>
  <c r="I10" i="11"/>
  <c r="AK51" i="11"/>
  <c r="AK41" i="11"/>
  <c r="AG11" i="11"/>
  <c r="V11" i="11"/>
  <c r="K11" i="11"/>
  <c r="AK11" i="11" s="1"/>
  <c r="I8" i="6" s="1"/>
  <c r="A3" i="11"/>
  <c r="A43" i="12"/>
  <c r="A23" i="12"/>
  <c r="A13" i="12"/>
  <c r="V51" i="12"/>
  <c r="K51" i="12"/>
  <c r="T50" i="12"/>
  <c r="I50" i="12"/>
  <c r="V41" i="12"/>
  <c r="K41" i="12"/>
  <c r="T40" i="12"/>
  <c r="I40" i="12"/>
  <c r="V31" i="12"/>
  <c r="K31" i="12"/>
  <c r="T30" i="12"/>
  <c r="I30" i="12"/>
  <c r="V21" i="12"/>
  <c r="K21" i="12"/>
  <c r="T20" i="12"/>
  <c r="I20" i="12"/>
  <c r="T10" i="12"/>
  <c r="V11" i="12"/>
  <c r="K11" i="12"/>
  <c r="AA11" i="12" s="1"/>
  <c r="I10" i="12"/>
  <c r="A3" i="12"/>
  <c r="AA21" i="12"/>
  <c r="AA31" i="12"/>
  <c r="AA41" i="12"/>
  <c r="J11" i="6" s="1"/>
  <c r="AA51" i="12"/>
  <c r="K23" i="13"/>
  <c r="AB23" i="13" s="1"/>
  <c r="W23" i="13"/>
  <c r="Z54" i="13"/>
  <c r="I55" i="13"/>
  <c r="W56" i="13"/>
  <c r="AB56" i="13" s="1"/>
  <c r="P54" i="13"/>
  <c r="L54" i="13"/>
  <c r="K56" i="13"/>
  <c r="I44" i="13"/>
  <c r="Z43" i="13"/>
  <c r="W45" i="13"/>
  <c r="P43" i="13"/>
  <c r="L43" i="13"/>
  <c r="K45" i="13"/>
  <c r="I33" i="13"/>
  <c r="Z32" i="13"/>
  <c r="W34" i="13"/>
  <c r="AB34" i="13" s="1"/>
  <c r="P32" i="13"/>
  <c r="L32" i="13"/>
  <c r="K34" i="13"/>
  <c r="I22" i="13"/>
  <c r="Z21" i="13"/>
  <c r="P21" i="13"/>
  <c r="L21" i="13"/>
  <c r="Z10" i="13"/>
  <c r="W12" i="13"/>
  <c r="L10" i="13"/>
  <c r="K12" i="13"/>
  <c r="P10" i="13"/>
  <c r="I11" i="13"/>
  <c r="A47" i="13"/>
  <c r="A25" i="13"/>
  <c r="A14" i="13"/>
  <c r="A3" i="13"/>
  <c r="AB12" i="13"/>
  <c r="L8" i="6" s="1"/>
  <c r="A13" i="14"/>
  <c r="A24" i="14"/>
  <c r="A44" i="14"/>
  <c r="W51" i="14"/>
  <c r="I51" i="14"/>
  <c r="Z50" i="14"/>
  <c r="Y52" i="14"/>
  <c r="R50" i="14"/>
  <c r="N50" i="14"/>
  <c r="K52" i="14"/>
  <c r="W41" i="14"/>
  <c r="I41" i="14"/>
  <c r="Z40" i="14"/>
  <c r="W42" i="14"/>
  <c r="Y42" i="14" s="1"/>
  <c r="R40" i="14"/>
  <c r="N40" i="14"/>
  <c r="I42" i="14"/>
  <c r="K42" i="14" s="1"/>
  <c r="W31" i="14"/>
  <c r="I31" i="14"/>
  <c r="Z30" i="14"/>
  <c r="Y32" i="14"/>
  <c r="R30" i="14"/>
  <c r="N30" i="14"/>
  <c r="K32" i="14"/>
  <c r="W20" i="14"/>
  <c r="I20" i="14"/>
  <c r="Z19" i="14"/>
  <c r="W21" i="14"/>
  <c r="Y21" i="14" s="1"/>
  <c r="R19" i="14"/>
  <c r="N19" i="14"/>
  <c r="I21" i="14" s="1"/>
  <c r="K21" i="14" s="1"/>
  <c r="AD21" i="14" s="1"/>
  <c r="M9" i="6" s="1"/>
  <c r="Z9" i="14"/>
  <c r="W11" i="14" s="1"/>
  <c r="Y11" i="14" s="1"/>
  <c r="N9" i="14"/>
  <c r="I11" i="14"/>
  <c r="K11" i="14" s="1"/>
  <c r="AD11" i="14" s="1"/>
  <c r="M8" i="6" s="1"/>
  <c r="O8" i="6" s="1"/>
  <c r="R9" i="14"/>
  <c r="W10" i="14"/>
  <c r="I10" i="14"/>
  <c r="A3" i="14"/>
  <c r="AD32" i="14"/>
  <c r="AD52" i="14"/>
  <c r="Z40" i="15"/>
  <c r="R39" i="15"/>
  <c r="R49" i="15" s="1"/>
  <c r="R38" i="15"/>
  <c r="R48" i="15" s="1"/>
  <c r="R37" i="15"/>
  <c r="R47" i="15" s="1"/>
  <c r="R36" i="15"/>
  <c r="R46" i="15" s="1"/>
  <c r="R35" i="15"/>
  <c r="R45" i="15" s="1"/>
  <c r="R16" i="15"/>
  <c r="R17" i="15"/>
  <c r="R18" i="15"/>
  <c r="R15" i="15"/>
  <c r="R14" i="15"/>
  <c r="A13" i="15"/>
  <c r="A24" i="15"/>
  <c r="A44" i="15"/>
  <c r="W51" i="15"/>
  <c r="I51" i="15"/>
  <c r="Z50" i="15"/>
  <c r="Y52" i="15"/>
  <c r="R50" i="15"/>
  <c r="N50" i="15"/>
  <c r="W41" i="15"/>
  <c r="I41" i="15"/>
  <c r="W42" i="15"/>
  <c r="Y42" i="15"/>
  <c r="R40" i="15"/>
  <c r="N40" i="15"/>
  <c r="I42" i="15"/>
  <c r="K42" i="15"/>
  <c r="AD42" i="15" s="1"/>
  <c r="N11" i="6" s="1"/>
  <c r="W31" i="15"/>
  <c r="I31" i="15"/>
  <c r="Z30" i="15"/>
  <c r="Y32" i="15"/>
  <c r="R30" i="15"/>
  <c r="N30" i="15"/>
  <c r="K32" i="15"/>
  <c r="W20" i="15"/>
  <c r="I20" i="15"/>
  <c r="Z19" i="15"/>
  <c r="Y21" i="15"/>
  <c r="R19" i="15"/>
  <c r="N19" i="15"/>
  <c r="I21" i="15" s="1"/>
  <c r="K21" i="15" s="1"/>
  <c r="W10" i="15"/>
  <c r="I10" i="15"/>
  <c r="Z9" i="15"/>
  <c r="Y11" i="15"/>
  <c r="R9" i="15"/>
  <c r="N9" i="15"/>
  <c r="K11" i="15"/>
  <c r="AD11" i="15"/>
  <c r="A3" i="15"/>
  <c r="AD21" i="15"/>
  <c r="N9" i="6" s="1"/>
  <c r="AD52" i="15"/>
  <c r="AD32" i="15"/>
  <c r="N10" i="6" s="1"/>
  <c r="U56" i="16"/>
  <c r="I56" i="16"/>
  <c r="Z55" i="16"/>
  <c r="W57" i="16"/>
  <c r="P55" i="16"/>
  <c r="L55" i="16"/>
  <c r="I57" i="16"/>
  <c r="K57" i="16"/>
  <c r="AB57" i="16"/>
  <c r="U45" i="16"/>
  <c r="I45" i="16"/>
  <c r="Z44" i="16"/>
  <c r="W46" i="16"/>
  <c r="P44" i="16"/>
  <c r="L44" i="16"/>
  <c r="K46" i="16"/>
  <c r="U34" i="16"/>
  <c r="I34" i="16"/>
  <c r="Z33" i="16"/>
  <c r="W35" i="16"/>
  <c r="P33" i="16"/>
  <c r="L33" i="16"/>
  <c r="I35" i="16"/>
  <c r="K35" i="16"/>
  <c r="AB35" i="16" s="1"/>
  <c r="P10" i="6" s="1"/>
  <c r="R10" i="6" s="1"/>
  <c r="U11" i="16"/>
  <c r="U22" i="16"/>
  <c r="I22" i="16"/>
  <c r="Z21" i="16"/>
  <c r="W23" i="16"/>
  <c r="P21" i="16"/>
  <c r="L21" i="16"/>
  <c r="I23" i="16"/>
  <c r="K23" i="16"/>
  <c r="AB23" i="16" s="1"/>
  <c r="P9" i="6" s="1"/>
  <c r="A48" i="16"/>
  <c r="A26" i="16"/>
  <c r="A14" i="16"/>
  <c r="I11" i="16"/>
  <c r="Z10" i="16"/>
  <c r="W12" i="16"/>
  <c r="P10" i="16"/>
  <c r="L10" i="16"/>
  <c r="A3" i="16"/>
  <c r="K12" i="16"/>
  <c r="AB12" i="16"/>
  <c r="P8" i="6" s="1"/>
  <c r="AB46" i="16"/>
  <c r="P11" i="6" s="1"/>
  <c r="O45" i="17"/>
  <c r="Q11" i="6" s="1"/>
  <c r="O34" i="17"/>
  <c r="Q10" i="6" s="1"/>
  <c r="O56" i="17"/>
  <c r="K45" i="17"/>
  <c r="L54" i="17"/>
  <c r="I55" i="17"/>
  <c r="I44" i="17"/>
  <c r="L43" i="17"/>
  <c r="I33" i="17"/>
  <c r="L32" i="17"/>
  <c r="K34" i="17"/>
  <c r="I22" i="17"/>
  <c r="L21" i="17"/>
  <c r="I23" i="17"/>
  <c r="A47" i="17"/>
  <c r="A25" i="17"/>
  <c r="A14" i="17"/>
  <c r="I11" i="17"/>
  <c r="L10" i="17"/>
  <c r="I12" i="17"/>
  <c r="O12" i="17" s="1"/>
  <c r="Q8" i="6" s="1"/>
  <c r="A3" i="17"/>
  <c r="K12" i="17"/>
  <c r="J53" i="1"/>
  <c r="J64" i="1"/>
  <c r="K64" i="1" s="1"/>
  <c r="O64" i="1"/>
  <c r="J42" i="1"/>
  <c r="O42" i="1"/>
  <c r="V42" i="1" s="1"/>
  <c r="W42" i="1" s="1"/>
  <c r="P42" i="1"/>
  <c r="AB42" i="1" s="1"/>
  <c r="W29" i="2" s="1"/>
  <c r="Y29" i="2" s="1"/>
  <c r="AB29" i="2" s="1"/>
  <c r="B10" i="6" s="1"/>
  <c r="J33" i="1"/>
  <c r="O33" i="1"/>
  <c r="V33" i="1" s="1"/>
  <c r="W33" i="1" s="1"/>
  <c r="P33" i="1"/>
  <c r="J15" i="1"/>
  <c r="K42" i="1"/>
  <c r="K33" i="1"/>
  <c r="AB33" i="1" s="1"/>
  <c r="W18" i="2" s="1"/>
  <c r="Y18" i="2" s="1"/>
  <c r="C17" i="1"/>
  <c r="AJ6" i="2"/>
  <c r="B48" i="2"/>
  <c r="B49" i="2"/>
  <c r="B50" i="2"/>
  <c r="R42" i="2"/>
  <c r="O42" i="2"/>
  <c r="Y38" i="2"/>
  <c r="R38" i="2"/>
  <c r="U40" i="2"/>
  <c r="W39" i="2" s="1"/>
  <c r="Y39" i="2" s="1"/>
  <c r="AB38" i="2" s="1"/>
  <c r="B28" i="2"/>
  <c r="S50" i="2"/>
  <c r="P50" i="2"/>
  <c r="S46" i="2"/>
  <c r="V48" i="2"/>
  <c r="X47" i="2" s="1"/>
  <c r="Z47" i="2" s="1"/>
  <c r="R33" i="2"/>
  <c r="U31" i="2" s="1"/>
  <c r="W30" i="2" s="1"/>
  <c r="O33" i="2"/>
  <c r="R29" i="2"/>
  <c r="Y30" i="2"/>
  <c r="R22" i="2"/>
  <c r="R18" i="2"/>
  <c r="O18" i="2"/>
  <c r="U20" i="2"/>
  <c r="W19" i="2" s="1"/>
  <c r="Y19" i="2" s="1"/>
  <c r="AB18" i="2" s="1"/>
  <c r="B9" i="6" s="1"/>
  <c r="E7" i="2"/>
  <c r="W10" i="2"/>
  <c r="Y10" i="2" s="1"/>
  <c r="B47" i="2"/>
  <c r="B46" i="2"/>
  <c r="O9" i="2"/>
  <c r="B28" i="3"/>
  <c r="B29" i="3"/>
  <c r="B7" i="3"/>
  <c r="AJ22" i="3"/>
  <c r="AK56" i="3"/>
  <c r="AB56" i="3"/>
  <c r="S56" i="3"/>
  <c r="AP56" i="3" s="1"/>
  <c r="E12" i="6" s="1"/>
  <c r="AB44" i="3"/>
  <c r="S44" i="3"/>
  <c r="AB33" i="3"/>
  <c r="S33" i="3"/>
  <c r="AB22" i="3"/>
  <c r="S22" i="3"/>
  <c r="AK12" i="3"/>
  <c r="AB12" i="3"/>
  <c r="S12" i="3"/>
  <c r="AP12" i="3" s="1"/>
  <c r="E8" i="6" s="1"/>
  <c r="B52" i="3"/>
  <c r="B51" i="3"/>
  <c r="B50" i="3"/>
  <c r="B20" i="3"/>
  <c r="B19" i="3"/>
  <c r="B18" i="3"/>
  <c r="B17" i="3"/>
  <c r="B10" i="3"/>
  <c r="B9" i="3"/>
  <c r="B8" i="3"/>
  <c r="H28" i="4"/>
  <c r="P28" i="4"/>
  <c r="H27" i="4"/>
  <c r="P27" i="4"/>
  <c r="H26" i="4"/>
  <c r="P26" i="4"/>
  <c r="H25" i="4"/>
  <c r="P25" i="4"/>
  <c r="H24" i="4"/>
  <c r="L24" i="4"/>
  <c r="L25" i="4"/>
  <c r="R25" i="4"/>
  <c r="F9" i="6" s="1"/>
  <c r="L26" i="4"/>
  <c r="R26" i="4"/>
  <c r="L27" i="4"/>
  <c r="R27" i="4"/>
  <c r="F11" i="6" s="1"/>
  <c r="L28" i="4"/>
  <c r="R28" i="4"/>
  <c r="P24" i="4"/>
  <c r="R24" i="4"/>
  <c r="F8" i="6" s="1"/>
  <c r="B16" i="4"/>
  <c r="C28" i="4"/>
  <c r="C26" i="4"/>
  <c r="C25" i="4"/>
  <c r="C24" i="4"/>
  <c r="J18" i="5"/>
  <c r="AA17" i="5"/>
  <c r="AB17" i="5"/>
  <c r="AB16" i="5"/>
  <c r="R17" i="5"/>
  <c r="S17" i="5"/>
  <c r="S16" i="5"/>
  <c r="I17" i="5"/>
  <c r="J17" i="5"/>
  <c r="J16" i="5"/>
  <c r="U17" i="5"/>
  <c r="AA15" i="5"/>
  <c r="AB14" i="5"/>
  <c r="R15" i="5"/>
  <c r="S15" i="5"/>
  <c r="AD15" i="5" s="1"/>
  <c r="H9" i="6" s="1"/>
  <c r="S14" i="5"/>
  <c r="I15" i="5"/>
  <c r="J15" i="5"/>
  <c r="J14" i="5"/>
  <c r="AD14" i="5" s="1"/>
  <c r="H8" i="6" s="1"/>
  <c r="B18" i="5"/>
  <c r="L18" i="5"/>
  <c r="U18" i="5"/>
  <c r="L13" i="5"/>
  <c r="U13" i="5" s="1"/>
  <c r="AA18" i="5"/>
  <c r="AB18" i="5" s="1"/>
  <c r="AB15" i="5"/>
  <c r="B16" i="5"/>
  <c r="L16" i="5" s="1"/>
  <c r="U16" i="5" s="1"/>
  <c r="B15" i="5"/>
  <c r="L15" i="5"/>
  <c r="U15" i="5" s="1"/>
  <c r="B14" i="5"/>
  <c r="U14" i="5"/>
  <c r="R18" i="5"/>
  <c r="S18" i="5" s="1"/>
  <c r="AD18" i="5" s="1"/>
  <c r="H12" i="6" s="1"/>
  <c r="G12" i="6"/>
  <c r="Q12" i="6"/>
  <c r="P12" i="6"/>
  <c r="R12" i="6" s="1"/>
  <c r="N8" i="6"/>
  <c r="M10" i="6"/>
  <c r="M12" i="6"/>
  <c r="R11" i="6"/>
  <c r="N12" i="6"/>
  <c r="J9" i="6"/>
  <c r="J10" i="6"/>
  <c r="J12" i="6"/>
  <c r="J8" i="6"/>
  <c r="O12" i="6"/>
  <c r="O10" i="6"/>
  <c r="I12" i="6"/>
  <c r="I10" i="6"/>
  <c r="I11" i="6"/>
  <c r="G11" i="6"/>
  <c r="G10" i="6"/>
  <c r="G8" i="6"/>
  <c r="A12" i="6"/>
  <c r="C12" i="6"/>
  <c r="F10" i="6"/>
  <c r="D8" i="6"/>
  <c r="A10" i="6"/>
  <c r="A9" i="6"/>
  <c r="A8" i="6"/>
  <c r="C10" i="6"/>
  <c r="C9" i="6"/>
  <c r="F12" i="6"/>
  <c r="AJ33" i="3" l="1"/>
  <c r="AK22" i="3"/>
  <c r="AP22" i="3" s="1"/>
  <c r="E9" i="6" s="1"/>
  <c r="K9" i="6" s="1"/>
  <c r="O15" i="1"/>
  <c r="P15" i="1" s="1"/>
  <c r="K15" i="1"/>
  <c r="V15" i="1"/>
  <c r="W15" i="1" s="1"/>
  <c r="O9" i="6"/>
  <c r="AD17" i="5"/>
  <c r="H11" i="6" s="1"/>
  <c r="AD42" i="14"/>
  <c r="M11" i="6" s="1"/>
  <c r="O11" i="6" s="1"/>
  <c r="O53" i="1"/>
  <c r="K53" i="1"/>
  <c r="V64" i="1"/>
  <c r="W64" i="1" s="1"/>
  <c r="P64" i="1"/>
  <c r="AB64" i="1" s="1"/>
  <c r="X46" i="2" s="1"/>
  <c r="Z46" i="2" s="1"/>
  <c r="AC46" i="2" s="1"/>
  <c r="B12" i="6" s="1"/>
  <c r="K12" i="6" s="1"/>
  <c r="S12" i="6" s="1"/>
  <c r="K23" i="17"/>
  <c r="O23" i="17"/>
  <c r="Q9" i="6" s="1"/>
  <c r="R9" i="6" s="1"/>
  <c r="AU45" i="8"/>
  <c r="C11" i="6" s="1"/>
  <c r="AD16" i="5"/>
  <c r="H10" i="6" s="1"/>
  <c r="R8" i="6"/>
  <c r="S9" i="6" l="1"/>
  <c r="AJ44" i="3"/>
  <c r="AK44" i="3" s="1"/>
  <c r="AP44" i="3" s="1"/>
  <c r="E11" i="6" s="1"/>
  <c r="K11" i="6" s="1"/>
  <c r="S11" i="6" s="1"/>
  <c r="AK33" i="3"/>
  <c r="AP33" i="3" s="1"/>
  <c r="E10" i="6" s="1"/>
  <c r="K10" i="6" s="1"/>
  <c r="S10" i="6" s="1"/>
  <c r="P53" i="1"/>
  <c r="AB53" i="1" s="1"/>
  <c r="V53" i="1"/>
  <c r="W53" i="1" s="1"/>
  <c r="AB15" i="1"/>
  <c r="W9" i="2" s="1"/>
  <c r="Y9" i="2" s="1"/>
  <c r="AB9" i="2" s="1"/>
  <c r="B8" i="6" s="1"/>
  <c r="K8" i="6" s="1"/>
  <c r="S8" i="6" s="1"/>
</calcChain>
</file>

<file path=xl/comments1.xml><?xml version="1.0" encoding="utf-8"?>
<comments xmlns="http://schemas.openxmlformats.org/spreadsheetml/2006/main">
  <authors>
    <author/>
  </authors>
  <commentList>
    <comment ref="D13" authorId="0">
      <text>
        <r>
          <rPr>
            <sz val="10"/>
            <color indexed="8"/>
            <rFont val="Arial"/>
          </rPr>
          <t>Comenge, Rafael:
Please indicate the number of substrategies within a particular subsector of the main strategy</t>
        </r>
      </text>
    </comment>
    <comment ref="D31" authorId="0">
      <text>
        <r>
          <rPr>
            <sz val="10"/>
            <color indexed="8"/>
            <rFont val="Arial"/>
          </rPr>
          <t>Comenge, Rafael:
Please indicate the number of substrategies within a particular subsector of the main strategy</t>
        </r>
      </text>
    </comment>
    <comment ref="D40" authorId="0">
      <text>
        <r>
          <rPr>
            <sz val="10"/>
            <color indexed="8"/>
            <rFont val="Arial"/>
          </rPr>
          <t>Comenge, Rafael:
Please indicate the number of substrategies within a particular subsector of the main strategy</t>
        </r>
      </text>
    </comment>
    <comment ref="D51" authorId="0">
      <text>
        <r>
          <rPr>
            <sz val="10"/>
            <color indexed="8"/>
            <rFont val="Arial"/>
          </rPr>
          <t>Comenge, Rafael:
Please indicate the number of substrategies within a particular subsector of the main strategy</t>
        </r>
      </text>
    </comment>
    <comment ref="D62" authorId="0">
      <text>
        <r>
          <rPr>
            <sz val="10"/>
            <color indexed="8"/>
            <rFont val="Arial"/>
          </rPr>
          <t>Comenge, Rafael:
Please indicate the number of substrategies within a particular subsector of the main strategy</t>
        </r>
      </text>
    </comment>
  </commentList>
</comments>
</file>

<file path=xl/comments2.xml><?xml version="1.0" encoding="utf-8"?>
<comments xmlns="http://schemas.openxmlformats.org/spreadsheetml/2006/main">
  <authors>
    <author/>
  </authors>
  <commentList>
    <comment ref="C17" authorId="0">
      <text>
        <r>
          <rPr>
            <sz val="10"/>
            <color indexed="8"/>
            <rFont val="Arial"/>
          </rPr>
          <t xml:space="preserve">Comenge, Rafael:
Please name the corresponding strategy and indicate it here
</t>
        </r>
      </text>
    </comment>
  </commentList>
</comments>
</file>

<file path=xl/sharedStrings.xml><?xml version="1.0" encoding="utf-8"?>
<sst xmlns="http://schemas.openxmlformats.org/spreadsheetml/2006/main" count="3290" uniqueCount="588">
  <si>
    <t xml:space="preserve">Energy Renewable Strategic Plan </t>
  </si>
  <si>
    <t>to ensure sustainable and qualitative energy supply at affordable prices for the customers, with due consideration to environmental protection</t>
  </si>
  <si>
    <t>Security of sustainable and quality supply</t>
  </si>
  <si>
    <t>Restructuring of the energy sector</t>
  </si>
  <si>
    <t>Environment protection and social issues</t>
  </si>
  <si>
    <t>Mining Strategy of the Republic of Kosovo</t>
  </si>
  <si>
    <t>20012 -2025</t>
  </si>
  <si>
    <t>Specific Objectives of ARD Strategy</t>
  </si>
  <si>
    <t>2014 - 2034</t>
  </si>
  <si>
    <t>Kosovo Water's Strategy</t>
  </si>
  <si>
    <t xml:space="preserve">• a better quality of life for all citizens;
• Sustainable economic, social and cultural development.
</t>
  </si>
  <si>
    <t>Protection of valuable natural landscapes, such as national parks and monuments</t>
  </si>
  <si>
    <t>IPA Good</t>
  </si>
  <si>
    <t>Backlog Reduction strategy</t>
  </si>
  <si>
    <t>Fight against organised crime</t>
  </si>
  <si>
    <t>2011 – 2016</t>
  </si>
  <si>
    <t>National  Strategy &amp; Action Plan on Community Safety</t>
  </si>
  <si>
    <t>Public  Safety</t>
  </si>
  <si>
    <t>Kosovo police</t>
  </si>
  <si>
    <t>Intelligence Led policing</t>
  </si>
  <si>
    <t>Strategy on Prevention of Money laundering and Terrorist Financing</t>
  </si>
  <si>
    <t xml:space="preserve">National Strategy Against Narcotics </t>
  </si>
  <si>
    <t xml:space="preserve">National Strategy on Crime Prevention </t>
  </si>
  <si>
    <t>Promotion of culture and best practice of zero tolerance against corruption related to privatisation practices;</t>
  </si>
  <si>
    <t>Enhancing effectivity and efficiency of inter sectorial and inter institutional coopertaion and establishment of effective mechanisms for investigation, discovery and penalisation of corruption;</t>
  </si>
  <si>
    <t>Implementation of international standards against corruption in the legislative and institutional framework;</t>
  </si>
  <si>
    <t>develop a competitive and innovation based agri-food sector with  increased  production and productivity, capable to produce high quality products and meeting the requirements of EU market, contributing to security and safety of food supply, pursuing economic, social and environmental goals by fostering employment and developing human and physical capital.</t>
  </si>
  <si>
    <t>protect natural resources and environment of rural areas, addressing the challenges of climate changes by achieving sustainable and efficient land use and forestry management and by introducing agricultural production method preserving the environment.</t>
  </si>
  <si>
    <t>Encouragement establishment of an effective external  monitoring for strategy implementation and improvement of cooperation with civil society;</t>
  </si>
  <si>
    <t>To contribute to progressive and consistent reducing of corruption, strengthen integrity and building citizens trust in institutions of public governance and promote principle of zero tolerance of corruption through implementation of international anti-corruption standards</t>
  </si>
  <si>
    <t>2013 - 2017</t>
  </si>
  <si>
    <t xml:space="preserve">Strategy for Integration of Roma, Ashkali and Egyptian 
</t>
  </si>
  <si>
    <t>2013 - 2015</t>
  </si>
  <si>
    <t xml:space="preserve">Strategy on Children Rights 
</t>
  </si>
  <si>
    <t xml:space="preserve">2009-2015 </t>
  </si>
  <si>
    <t xml:space="preserve">Strategic Plan for Inter-Institutional Cooperation for Fight Corruption and Organized Crime </t>
  </si>
  <si>
    <t>2013 -2015</t>
  </si>
  <si>
    <t xml:space="preserve">Strategic Plan for Inter-Inst. Coop.Fight Corrupt &amp; Org.Crime </t>
  </si>
  <si>
    <t>Kosovo Judicial Council ICT Strategy</t>
  </si>
  <si>
    <r>
      <t xml:space="preserve">Specific objectives of Justice </t>
    </r>
    <r>
      <rPr>
        <b/>
        <sz val="9"/>
        <color indexed="10"/>
        <rFont val="Arial"/>
        <family val="2"/>
      </rPr>
      <t xml:space="preserve">sub </t>
    </r>
    <r>
      <rPr>
        <b/>
        <sz val="9"/>
        <color indexed="8"/>
        <rFont val="Arial"/>
        <family val="2"/>
      </rPr>
      <t>sector strategy</t>
    </r>
  </si>
  <si>
    <t>National Renewable Energy Action Plan</t>
  </si>
  <si>
    <t>Renewable Energy</t>
  </si>
  <si>
    <t>2011- 2020</t>
  </si>
  <si>
    <t>Reducing pollutant emissions including air, water, environmental degradation and damage, and minimising the impact of those economic activities potentially dangerous for human health and the environment;</t>
  </si>
  <si>
    <t>Raising the level of waste management</t>
  </si>
  <si>
    <t>Protection of bio-diversity and actions to preserve the general ecological balance within Kosovo;</t>
  </si>
  <si>
    <t>Rational and sustainable use of natural resources including agricultural land</t>
  </si>
  <si>
    <t xml:space="preserve"> Protection of valuable natural landscapes, such as national parks and monuments</t>
  </si>
  <si>
    <t>2013- 2022</t>
  </si>
  <si>
    <t>Most of the outcomes are missing in the main action plan</t>
  </si>
  <si>
    <t>no clear outcomes formulated in the main action plan</t>
  </si>
  <si>
    <t>outcomes, results formulated within action plan</t>
  </si>
  <si>
    <t>Look at the strategies but most of the times there is no financial figures so then look at the action plans</t>
  </si>
  <si>
    <t xml:space="preserve">Ask in the interviews the state ministry budget for the last 3 years for the specific sector and also the budget allocated via IPA I (no disbursement) on regular basis </t>
  </si>
  <si>
    <t>Bad quality of reports and/or frequency of reporting</t>
  </si>
  <si>
    <t>Very good planned vs progress output indicator, regular frequency reporting</t>
  </si>
  <si>
    <t>2013- 2017</t>
  </si>
  <si>
    <t>Fight against  crime</t>
  </si>
  <si>
    <t xml:space="preserve">strengthening capacities in prevention and fight against the
organized crime
</t>
  </si>
  <si>
    <t xml:space="preserve">cooperation and coordination between national and
international acts in prevention and fight against the organized crime
</t>
  </si>
  <si>
    <t>Prevention and fighting forms of organized crime</t>
  </si>
  <si>
    <t>Awareness of citizens on the consequences of organized crime</t>
  </si>
  <si>
    <t>Strategy on Crime Prevention</t>
  </si>
  <si>
    <t>Fight Against Organised Crime</t>
  </si>
  <si>
    <t xml:space="preserve">develop policies for the acquisition of responsibilities for the protection of individuals and the society and for problems arising as a consequence of organized
crime
</t>
  </si>
  <si>
    <t xml:space="preserve"> Community Policing Strategy</t>
  </si>
  <si>
    <t>Security Sector</t>
  </si>
  <si>
    <t>Specific objectives of Security Sector Strategy</t>
  </si>
  <si>
    <t xml:space="preserve">Enhancing the integrity of public institutions and increasing public confidence through strengthening the accountability and transparency </t>
  </si>
  <si>
    <t>2013 - 2016</t>
  </si>
  <si>
    <t>Strategy on Control and Collection of Small Arms</t>
  </si>
  <si>
    <t>Climate change</t>
  </si>
  <si>
    <t>Air quality</t>
  </si>
  <si>
    <t>Biodiversity</t>
  </si>
  <si>
    <t xml:space="preserve">Kosovo Biodiversity Strategy </t>
  </si>
  <si>
    <t xml:space="preserve">Waste </t>
  </si>
  <si>
    <t>Environment sector</t>
  </si>
  <si>
    <t xml:space="preserve">Environment Sector </t>
  </si>
  <si>
    <t>Kosovo heating Strategy</t>
  </si>
  <si>
    <t>Kosovo heating strategy</t>
  </si>
  <si>
    <t>Kosovo National Energy Efficiency Plan (KNEEP)</t>
  </si>
  <si>
    <t xml:space="preserve">Heating </t>
  </si>
  <si>
    <t>No sector working groups</t>
  </si>
  <si>
    <t>Sector working groups meeting regularly</t>
  </si>
  <si>
    <t>Formally appointed, involved in the programming process</t>
  </si>
  <si>
    <t>In the process of being apppointed, involved in Programming</t>
  </si>
  <si>
    <t xml:space="preserve">Attendance at sector work </t>
  </si>
  <si>
    <t xml:space="preserve">meetings </t>
  </si>
  <si>
    <t xml:space="preserve">Low </t>
  </si>
  <si>
    <t>Senior staff</t>
  </si>
  <si>
    <t>Regular attendance</t>
  </si>
  <si>
    <t>Junior staff attending</t>
  </si>
  <si>
    <t>Low attendance</t>
  </si>
  <si>
    <t>Not attending</t>
  </si>
  <si>
    <t>Total Score 3.1</t>
  </si>
  <si>
    <t>Criteria 3.2.1</t>
  </si>
  <si>
    <t>Sector donor coordination Units, meets one time per year and some donors  attending</t>
  </si>
  <si>
    <t>No sector donor coordination unit</t>
  </si>
  <si>
    <t>Criteria 3.2</t>
  </si>
  <si>
    <t>Sector donor coordination Unit appointed, meets regularly and all donors attending</t>
  </si>
  <si>
    <t>National donor coordination exists and some donors related to the sector attending</t>
  </si>
  <si>
    <t>improve the quality of life and diversify job opportunities in rural areas by fostering employment, social inclusion and balanced territorial development of the rural areas.</t>
  </si>
  <si>
    <r>
      <t xml:space="preserve">Very good internal capacity in strategic planning, not very high turnover, </t>
    </r>
    <r>
      <rPr>
        <sz val="9"/>
        <color indexed="10"/>
        <rFont val="Arial"/>
      </rPr>
      <t xml:space="preserve">not really </t>
    </r>
    <r>
      <rPr>
        <sz val="9"/>
        <rFont val="Arial"/>
        <family val="2"/>
      </rPr>
      <t>dependant on consultants</t>
    </r>
  </si>
  <si>
    <t>Energy sector</t>
  </si>
  <si>
    <t>Agriculture and Rural development</t>
  </si>
  <si>
    <t xml:space="preserve">contributing to i) viable food production ii) the sustainable management of natural resources and climate actions and iii) the balanced territorial development of rural areas. </t>
  </si>
  <si>
    <t>Specific objectives of Environment Sector strategy</t>
  </si>
  <si>
    <t>Water</t>
  </si>
  <si>
    <t>Draft Kosovo National Waters Strategy</t>
  </si>
  <si>
    <t>Waters</t>
  </si>
  <si>
    <t>draft</t>
  </si>
  <si>
    <t xml:space="preserve"> 2013-2020</t>
  </si>
  <si>
    <t xml:space="preserve"> 2014-2020</t>
  </si>
  <si>
    <t>Strategy on waste management</t>
  </si>
  <si>
    <t>2018 - 2023</t>
  </si>
  <si>
    <t>2014 - 2033</t>
  </si>
  <si>
    <t>Kosovo Climate Change Strategy (National adaptation &amp; Low Emissions)</t>
  </si>
  <si>
    <t>In the preparation/approval at Department level</t>
  </si>
  <si>
    <t>No draft or very preliminary preparation</t>
  </si>
  <si>
    <t>Please list the names of sub strategies per priority/subsector</t>
  </si>
  <si>
    <t>All outcomes are well formulated in the main action plan</t>
  </si>
  <si>
    <t>Very good definition of outcomes in the main action plan</t>
  </si>
  <si>
    <t>Not all the outcomes are clearly defined in the main action plan</t>
  </si>
  <si>
    <t>Very good internal capacity in strategic planning, not very high turnover, not really dependant on consultants</t>
  </si>
  <si>
    <t>Average capacity, not anticipating for strategic planning</t>
  </si>
  <si>
    <t>Highly dependent on consultants, very big delays in strat plan, significant turnover</t>
  </si>
  <si>
    <t>Not at all forecast in time, totally externalised to consultant, high turnover</t>
  </si>
  <si>
    <t>Take the average results from the questionnaires, national appointments and from the interviews</t>
  </si>
  <si>
    <t>Number of educated and trained staff in sector approach</t>
  </si>
  <si>
    <t>allocated to strategic planning</t>
  </si>
  <si>
    <t>Capacity assessment score</t>
  </si>
  <si>
    <t>Very adecuate</t>
  </si>
  <si>
    <t>Adecuate</t>
  </si>
  <si>
    <t>Not adecuate</t>
  </si>
  <si>
    <t>Inexistent</t>
  </si>
  <si>
    <t>Positions clearly defined for strategic planning and covering needs</t>
  </si>
  <si>
    <t xml:space="preserve">Average  quality of  reporting mechanisms, average frequency </t>
  </si>
  <si>
    <t>Some planned vs progress outcome indicators are missing</t>
  </si>
  <si>
    <t>Strategy for Forestry in Kosovo</t>
  </si>
  <si>
    <t xml:space="preserve"> 2010-2020</t>
  </si>
  <si>
    <t xml:space="preserve">Anti-Corruption Strategy  </t>
  </si>
  <si>
    <t>National Migration Strategy</t>
  </si>
  <si>
    <t>2012- 2017</t>
  </si>
  <si>
    <t>2013 - 2018</t>
  </si>
  <si>
    <t xml:space="preserve">2012-2017 </t>
  </si>
  <si>
    <t>Strategy against Organized Crime</t>
  </si>
  <si>
    <t xml:space="preserve">Anti trafficking </t>
  </si>
  <si>
    <t>2012 - 2017</t>
  </si>
  <si>
    <t xml:space="preserve">National strategy on Integrated Border Management </t>
  </si>
  <si>
    <t>2012-2017</t>
  </si>
  <si>
    <t>Strategy for Counter Terrorism</t>
  </si>
  <si>
    <t xml:space="preserve">Strategy  against Trafficking in human beings </t>
  </si>
  <si>
    <t xml:space="preserve"> 2011-2014</t>
  </si>
  <si>
    <t>2011 - 2020</t>
  </si>
  <si>
    <t>2011- 2018</t>
  </si>
  <si>
    <t>2010 - 2018</t>
  </si>
  <si>
    <t xml:space="preserve">Strategy for Horticulture in Kosovo </t>
  </si>
  <si>
    <t>Strategy for Land Consolidation in Kosovo</t>
  </si>
  <si>
    <t>Strategy for  Eco Turism</t>
  </si>
  <si>
    <t>Strategy for Non forest products</t>
  </si>
  <si>
    <t>Forestry</t>
  </si>
  <si>
    <t>Horticulture</t>
  </si>
  <si>
    <t>Non Forestry Products</t>
  </si>
  <si>
    <t>Agriculture Land</t>
  </si>
  <si>
    <t xml:space="preserve">Eco Turism </t>
  </si>
  <si>
    <t>Environment Sector</t>
  </si>
  <si>
    <t>Arms control</t>
  </si>
  <si>
    <t>No certified process at all, no manual of procedures, big gaps on implementation, no knowledge at all on implementation</t>
  </si>
  <si>
    <t>2.3.1</t>
  </si>
  <si>
    <t>2.3.2</t>
  </si>
  <si>
    <t>Total Score 2.3</t>
  </si>
  <si>
    <t>Total Score 2.2</t>
  </si>
  <si>
    <t xml:space="preserve">ACTUAL IMPLEMENTATION </t>
  </si>
  <si>
    <t>Criteria 3.1</t>
  </si>
  <si>
    <t>COORDINATION MECHANISMS</t>
  </si>
  <si>
    <t>Criteria 3.1.1</t>
  </si>
  <si>
    <t>Criteria 3.1.2</t>
  </si>
  <si>
    <t>3.1.2</t>
  </si>
  <si>
    <t>3.1.1</t>
  </si>
  <si>
    <t>Existence of sector working groups</t>
  </si>
  <si>
    <t>functionning and operational</t>
  </si>
  <si>
    <t>Policy/strategy are properly costed within</t>
  </si>
  <si>
    <t>the amount of resources available</t>
  </si>
  <si>
    <t>Very proper</t>
  </si>
  <si>
    <t>Properly</t>
  </si>
  <si>
    <t xml:space="preserve">Badly </t>
  </si>
  <si>
    <t>Not at all</t>
  </si>
  <si>
    <t xml:space="preserve">Budget allocation within the state national public </t>
  </si>
  <si>
    <t>expenditures</t>
  </si>
  <si>
    <t>Detailed financial figures and appropriate definition of costs of the actions</t>
  </si>
  <si>
    <t>Majority of the actions are correctly costed</t>
  </si>
  <si>
    <t>Some of the actions are not costed and some inconsistencies in the costs calculations</t>
  </si>
  <si>
    <t>Many of the actions are not costed or/ and wrongly costed</t>
  </si>
  <si>
    <t>Not financial figures defined and no costs of the actions</t>
  </si>
  <si>
    <t>No budget plan for the Programmed actions</t>
  </si>
  <si>
    <t>Gaps for financing the annual actions</t>
  </si>
  <si>
    <t>Sector donor coordination unit exists but not many donor attending</t>
  </si>
  <si>
    <t>3.2.1</t>
  </si>
  <si>
    <t>Donor coordination mechanisms in place</t>
  </si>
  <si>
    <t>Crtieria 1</t>
  </si>
  <si>
    <t>Criteria 2</t>
  </si>
  <si>
    <t>Criteria 3</t>
  </si>
  <si>
    <t>Cumulated Total</t>
  </si>
  <si>
    <t>All  specific objectives covered so 100% mark</t>
  </si>
  <si>
    <t>First identify the subsectors (by selecting the substrategies related to the main sector ) or priorities defined in the action plan of main strategy</t>
  </si>
  <si>
    <t>see example in justice and fill in the tables</t>
  </si>
  <si>
    <t>CRITERIA 1.1.1 OVERALL RELEVANCE</t>
  </si>
  <si>
    <t>at least it has to lincked with one of the specific objectives of main strategy</t>
  </si>
  <si>
    <t>* priorities, measures identified</t>
  </si>
  <si>
    <t>We should check the legislative packages and ammendments of the law and important reforms launched during the last 5 years, check progress reports, Report from Ministry of European Integration or list of reforms within the sectors</t>
  </si>
  <si>
    <t>Approved at Parlament/Government level</t>
  </si>
  <si>
    <t>Staff involved in planning but no clear department</t>
  </si>
  <si>
    <t>No clear difference between monitoring and planning roles</t>
  </si>
  <si>
    <t>Total Score 2.1</t>
  </si>
  <si>
    <t>Criteria 2.1.2</t>
  </si>
  <si>
    <t>2.1.2</t>
  </si>
  <si>
    <t>Criteria 2.1</t>
  </si>
  <si>
    <t>LEAD INSTITUTION</t>
  </si>
  <si>
    <t>Criteria 2.2</t>
  </si>
  <si>
    <t xml:space="preserve">CAPACITY ASSESMENT </t>
  </si>
  <si>
    <t>Criteria 2.2.1</t>
  </si>
  <si>
    <t>Criteria 2.2.2</t>
  </si>
  <si>
    <t>2.2.1</t>
  </si>
  <si>
    <t>2.2.2</t>
  </si>
  <si>
    <t>Superior</t>
  </si>
  <si>
    <t>Very low</t>
  </si>
  <si>
    <t>Produced internally in a timely and quality manner sector approach programming, low turnover, low dependance on consultants</t>
  </si>
  <si>
    <t xml:space="preserve">Action plan not lincked at all with the main strategy </t>
  </si>
  <si>
    <t xml:space="preserve">Action plan not well connected with the main strategy </t>
  </si>
  <si>
    <t>Most of the substrategies have an action plan</t>
  </si>
  <si>
    <t>Most of the substrategies does not have an action plan</t>
  </si>
  <si>
    <t>Calculate %= Number of substrategies having action plan/ Total substrategies</t>
  </si>
  <si>
    <t>1.7.2</t>
  </si>
  <si>
    <t>Criteria 1.7.1.1  Existance of action plan for main strategy</t>
  </si>
  <si>
    <t>Criteria 1.7.1.2 Number of substrategies having an action plan</t>
  </si>
  <si>
    <t>1.7.1.1</t>
  </si>
  <si>
    <t>1.7.1.2</t>
  </si>
  <si>
    <t>Criteria 1.7.2 Quality of the planning and sequencing</t>
  </si>
  <si>
    <t>Very Good prioritization, critical path, good logic among the actions</t>
  </si>
  <si>
    <t>Not all the actions are planned, not realistic</t>
  </si>
  <si>
    <t>Some of the positions covered  by skilled staff</t>
  </si>
  <si>
    <t>Some of the positions covered  by unskilled staff</t>
  </si>
  <si>
    <t>Many of the positions not covered and lack of skills</t>
  </si>
  <si>
    <t>No staff allocated to strategic planning</t>
  </si>
  <si>
    <t>Non existant</t>
  </si>
  <si>
    <t>Quality of reporting mechanisms</t>
  </si>
  <si>
    <t>Criteria 2.3</t>
  </si>
  <si>
    <t>Criteria 2.3.1</t>
  </si>
  <si>
    <t>Criteria 2.3.2</t>
  </si>
  <si>
    <t>There is sufficient implementation mechanisms within</t>
  </si>
  <si>
    <t xml:space="preserve"> institu. Framework</t>
  </si>
  <si>
    <t>Existence of certified implementation mechanisms DIS certification, manual of procedures drafted, gap trainings filled in</t>
  </si>
  <si>
    <t>Process of filling gaps in the implementation, some procedures established, some trainings conducted</t>
  </si>
  <si>
    <t>Gap assessment conducted, no manual no trainings but some previous knowledge on project implementation</t>
  </si>
  <si>
    <t>Very limited knowledge on implementation procedures, no manuals, some gaps on trainings</t>
  </si>
  <si>
    <t xml:space="preserve">Existance of monitoring mechanisms,  adequate reporting, </t>
  </si>
  <si>
    <t>Existance of monitoring mechanisms, regular quality reporting, clear monitoring procedures/manuals</t>
  </si>
  <si>
    <t>Bad monitoring mechanisms, very low quality of reporting, no manuals for monitoring</t>
  </si>
  <si>
    <t>Limited monitoring mechanims, lack of good monitoring coordination with institutions, no manuals</t>
  </si>
  <si>
    <t>Total Score 1.8</t>
  </si>
  <si>
    <t>Criteria 1.9</t>
  </si>
  <si>
    <t>BUDGET APPROPRIATION</t>
  </si>
  <si>
    <t>Total Score 1.9</t>
  </si>
  <si>
    <t>Criteria 1.9.1</t>
  </si>
  <si>
    <t>Criteria 1.9.2</t>
  </si>
  <si>
    <t>1.9.2</t>
  </si>
  <si>
    <t>1.9.1</t>
  </si>
  <si>
    <t xml:space="preserve">Please indicate whether the global objective of a strategy or a substrategy is lincked / consistent with one or more of the priorities </t>
  </si>
  <si>
    <t>of the main EU accession strategy  documents</t>
  </si>
  <si>
    <t>CRITERIA 1.5 CONSISTENCY WITH THE EU ACCESSION STRATEGY</t>
  </si>
  <si>
    <t>Human Rights</t>
  </si>
  <si>
    <t>PFG</t>
  </si>
  <si>
    <t>IPA II Policy Areas and Indicative Policy Area /Sector Combinations</t>
  </si>
  <si>
    <t>Sectors of focus</t>
  </si>
  <si>
    <t>Criteria 1.5.1 and 1.5.2</t>
  </si>
  <si>
    <t>Comp</t>
  </si>
  <si>
    <t>Educ</t>
  </si>
  <si>
    <t>Employ</t>
  </si>
  <si>
    <t>Social Pol</t>
  </si>
  <si>
    <t>Agriculture</t>
  </si>
  <si>
    <t>Rural Dev</t>
  </si>
  <si>
    <t>IV. Agriculture</t>
  </si>
  <si>
    <t xml:space="preserve"> III. HRD</t>
  </si>
  <si>
    <t>II. Regional Development</t>
  </si>
  <si>
    <t>I. TPCB</t>
  </si>
  <si>
    <t>Scores</t>
  </si>
  <si>
    <t>Score NPI</t>
  </si>
  <si>
    <t>Score CSP</t>
  </si>
  <si>
    <t>Score IPAII</t>
  </si>
  <si>
    <t xml:space="preserve">Weight </t>
  </si>
  <si>
    <t>Limited gaps for financing the annual actions, budget respected over the last 3 years</t>
  </si>
  <si>
    <t xml:space="preserve">No annual gaps for financing the actions, increase in budget over last 3 years, </t>
  </si>
  <si>
    <t>Limited budget planned, with high gaps for financing the actions</t>
  </si>
  <si>
    <t>Gaps for financing the annual actions, budget commitment covering basic actions</t>
  </si>
  <si>
    <t xml:space="preserve">Lead institution clearly formally appointed, </t>
  </si>
  <si>
    <t>clear leadership, overall coordination</t>
  </si>
  <si>
    <t>2.1.1</t>
  </si>
  <si>
    <t>Criteria 2.1.1</t>
  </si>
  <si>
    <t xml:space="preserve">Formally appointed </t>
  </si>
  <si>
    <t>In the process of being apppointed</t>
  </si>
  <si>
    <t>One institution taking the lead role</t>
  </si>
  <si>
    <t>In the process of being identified</t>
  </si>
  <si>
    <t>No lead institution</t>
  </si>
  <si>
    <t>One institution taking the lead role informally</t>
  </si>
  <si>
    <t xml:space="preserve">Existance of planning department </t>
  </si>
  <si>
    <t>Score 2.1.2</t>
  </si>
  <si>
    <t>Formally established</t>
  </si>
  <si>
    <t>In the process of being established</t>
  </si>
  <si>
    <t>No planning department</t>
  </si>
  <si>
    <t>Regional development component is not at all addressed</t>
  </si>
  <si>
    <t>1.6</t>
  </si>
  <si>
    <t>in strategies and regional development policy objectives</t>
  </si>
  <si>
    <t xml:space="preserve">Degree of consistency between the general objectives stated </t>
  </si>
  <si>
    <t>Score 1.6</t>
  </si>
  <si>
    <t>Budget appro-priation</t>
  </si>
  <si>
    <t>Ownership/Stakeholder involvemnt</t>
  </si>
  <si>
    <t>Political commitmnt /Endorsemnt</t>
  </si>
  <si>
    <t>Criteria 1.7 TIMEFRAME</t>
  </si>
  <si>
    <t xml:space="preserve">Action plan lincked with the main strategy </t>
  </si>
  <si>
    <t>No action plan of main strategy</t>
  </si>
  <si>
    <t>Action plan very highly lincked with the main strategy</t>
  </si>
  <si>
    <t xml:space="preserve">Criteria 1.3.2  </t>
  </si>
  <si>
    <t>Strategy approved at Parlament, Government</t>
  </si>
  <si>
    <t>Ministry level</t>
  </si>
  <si>
    <t>Very high</t>
  </si>
  <si>
    <t>Averarage</t>
  </si>
  <si>
    <t>Approved at Department level</t>
  </si>
  <si>
    <t>Approved at Ministry level</t>
  </si>
  <si>
    <t>Total Score 1.3</t>
  </si>
  <si>
    <t>CRITERIA 1.4</t>
  </si>
  <si>
    <t>CLEAR INDICATION OF OBJECTIVES</t>
  </si>
  <si>
    <t>Criteria 1.4.1.2</t>
  </si>
  <si>
    <t>Overall coherence Global objective</t>
  </si>
  <si>
    <t>Very coherent</t>
  </si>
  <si>
    <t>Very Highly coherent with specific objective of NDP</t>
  </si>
  <si>
    <t>Not at all lincked with specific objective / main priority of NDP</t>
  </si>
  <si>
    <t>Connection not existant</t>
  </si>
  <si>
    <t>Lincked with some differences</t>
  </si>
  <si>
    <t>High coherent with specific objective / main priority NDP</t>
  </si>
  <si>
    <t>1.4.1.2</t>
  </si>
  <si>
    <t>CRITERIA 1.4.1.1</t>
  </si>
  <si>
    <t>1.4.1.1</t>
  </si>
  <si>
    <t>Coherent</t>
  </si>
  <si>
    <t>Normal</t>
  </si>
  <si>
    <t>No planning</t>
  </si>
  <si>
    <t>Good sequencing, deadlines, logical duration of activities</t>
  </si>
  <si>
    <t xml:space="preserve">No clear coherence between the actions, questionable duration </t>
  </si>
  <si>
    <t>1.7</t>
  </si>
  <si>
    <t>Criteria 1.8</t>
  </si>
  <si>
    <t>MONITORING INDICATORS</t>
  </si>
  <si>
    <t>Very good definition of outputs in the action plan</t>
  </si>
  <si>
    <t>Not all the outputs are clearly defined in the action plan</t>
  </si>
  <si>
    <t>Most of the outputs are missing in the action plan</t>
  </si>
  <si>
    <t>no clear outputs formulated in the action plan</t>
  </si>
  <si>
    <t>Quantitave and Relevant</t>
  </si>
  <si>
    <t>Easily measurable</t>
  </si>
  <si>
    <t>Difficult to measure</t>
  </si>
  <si>
    <t>Very dificult to measure</t>
  </si>
  <si>
    <t>Not measurable</t>
  </si>
  <si>
    <t>Criteria 1.8.2</t>
  </si>
  <si>
    <t>Existence and Quality of SMART indicators</t>
  </si>
  <si>
    <t>1.8.2</t>
  </si>
  <si>
    <t>Monitoring mechanisms in place</t>
  </si>
  <si>
    <t>Criteria 1.8.1.1</t>
  </si>
  <si>
    <t>1.8.1.1</t>
  </si>
  <si>
    <t>1.8.1.2</t>
  </si>
  <si>
    <t xml:space="preserve">Criteria 1.8.1.2  </t>
  </si>
  <si>
    <t>No monitoring mechanisms in place</t>
  </si>
  <si>
    <t>National Integration Programme</t>
  </si>
  <si>
    <t>JHA</t>
  </si>
  <si>
    <t>PAR</t>
  </si>
  <si>
    <t>PSD</t>
  </si>
  <si>
    <t>Agri</t>
  </si>
  <si>
    <t>Trans</t>
  </si>
  <si>
    <t>Env</t>
  </si>
  <si>
    <t>HRD</t>
  </si>
  <si>
    <t xml:space="preserve">Please include sectors reflected in the </t>
  </si>
  <si>
    <t>Country Strategy Paper</t>
  </si>
  <si>
    <t>Chap 11</t>
  </si>
  <si>
    <t xml:space="preserve">Analyse the NPI or similar document </t>
  </si>
  <si>
    <t>NB Check if the sectors are considered with NPI indicate chapters</t>
  </si>
  <si>
    <t>or any other EU accession strategy</t>
  </si>
  <si>
    <t>good swot, analysis of needs well identifying the problems, clear rationale</t>
  </si>
  <si>
    <t>swot ok, rationale ok, some identification of needs but not good linck with strategy</t>
  </si>
  <si>
    <t>Low</t>
  </si>
  <si>
    <t>bad swot, no analysis of needs, limited rationale analysis</t>
  </si>
  <si>
    <t>Criteria 1.2.1.1</t>
  </si>
  <si>
    <t>Criteria 1.2.1.2</t>
  </si>
  <si>
    <t>Very good quality of analysis, rationale, swot, linck between analysis objectives</t>
  </si>
  <si>
    <t>Score 1.2.1.2</t>
  </si>
  <si>
    <t>Number of consultation process launched</t>
  </si>
  <si>
    <t>1.2.2.1</t>
  </si>
  <si>
    <t>&gt; 4</t>
  </si>
  <si>
    <t>Al least 4 main consultation process involving stakeholders</t>
  </si>
  <si>
    <t>Al least 3 main consultation process involving stakeholders</t>
  </si>
  <si>
    <t>Al least 2 main consultation process involving stakeholders</t>
  </si>
  <si>
    <t>Al least 1 main consultation process involving stakeholders</t>
  </si>
  <si>
    <t>No consultation process carried out</t>
  </si>
  <si>
    <t>Criteria 1.2.2.1</t>
  </si>
  <si>
    <t>Answers</t>
  </si>
  <si>
    <t>Global objective of the strategy consistent or main sector reflected within each EU Strategic dcument</t>
  </si>
  <si>
    <t>Global objective of the strategy very consistent or main sector very much reflected within each EU Strategic dcument</t>
  </si>
  <si>
    <t>Global objective of the strategy not at all consistent or main sector not at all reflected within each EU Strategic dcument</t>
  </si>
  <si>
    <t>Global objective of the strategy very inconsistent or main sector almost not reflected within each EU Strategic dcument</t>
  </si>
  <si>
    <t>Criteria 1.6</t>
  </si>
  <si>
    <t>CONSISTENCY WITH NATIONAL REGIONAL STRATEGIES</t>
  </si>
  <si>
    <t>Each strategic component address the Regional development component</t>
  </si>
  <si>
    <t>Most of the strategic components address the Reg dev component</t>
  </si>
  <si>
    <t>Regional development component is partially addressed</t>
  </si>
  <si>
    <t>Regional development component is not addressed well</t>
  </si>
  <si>
    <t>Not a priority /Not mentioned</t>
  </si>
  <si>
    <t xml:space="preserve">Briefly mentioned </t>
  </si>
  <si>
    <t>Very high number of reforms launched within the sector</t>
  </si>
  <si>
    <t>No reforms at all launched within the sector</t>
  </si>
  <si>
    <t>Some relevant reforms launched within the sector</t>
  </si>
  <si>
    <t>Ocasional reforms launched within the sector</t>
  </si>
  <si>
    <t>Limited number of reforms launched within the sector</t>
  </si>
  <si>
    <t>1.3.2</t>
  </si>
  <si>
    <t>Environment</t>
  </si>
  <si>
    <t>Very good</t>
  </si>
  <si>
    <t>The quality will be value by:</t>
  </si>
  <si>
    <t>Good</t>
  </si>
  <si>
    <t>* swot, rationale analysis</t>
  </si>
  <si>
    <t>Average</t>
  </si>
  <si>
    <t>* well define strategic LT view</t>
  </si>
  <si>
    <t>Limited</t>
  </si>
  <si>
    <t>* objectives global and spec</t>
  </si>
  <si>
    <t xml:space="preserve">Quality of the main sector strategy </t>
  </si>
  <si>
    <t>CRITERIA 1.1.2</t>
  </si>
  <si>
    <t>Weight</t>
  </si>
  <si>
    <t>TOTAL CRITERIA 1.1</t>
  </si>
  <si>
    <t>CRITERIA 1.1.1.1</t>
  </si>
  <si>
    <t>CRITERIA 1.1.1.2</t>
  </si>
  <si>
    <t>CRITERIA 1.1.1.3</t>
  </si>
  <si>
    <t>Main strategy per sector indentified</t>
  </si>
  <si>
    <t>Main strategy linck to sector exists covering the period 2014-2020</t>
  </si>
  <si>
    <t>Main strategy linck to sector exists but expired (finishing at 2013 or before)</t>
  </si>
  <si>
    <t>Most important subsector strategy exists covering the period 2014-2020</t>
  </si>
  <si>
    <t>No strategy at all</t>
  </si>
  <si>
    <t>Most important subsector strategy exists but expired (finishing 2013 or before)</t>
  </si>
  <si>
    <t>Score 1.1.1</t>
  </si>
  <si>
    <t xml:space="preserve">Total </t>
  </si>
  <si>
    <t>All specific objectives are coherent with global objective</t>
  </si>
  <si>
    <t>None of the objectives are coherent with global objective</t>
  </si>
  <si>
    <t>Calculate %=Nb of specifc objecitve covered/Total spec obj</t>
  </si>
  <si>
    <t>CRITERIA 1.4.2</t>
  </si>
  <si>
    <t>1.4.2</t>
  </si>
  <si>
    <t>Quality of formulation of objectives, logic behind</t>
  </si>
  <si>
    <t>Bad</t>
  </si>
  <si>
    <t>Very bad</t>
  </si>
  <si>
    <t>Very Good formulation, logic bejhind connection with problem tree and swot</t>
  </si>
  <si>
    <t>Analysis of problems, objective sufficiently clear, connection with strategy even if not justified</t>
  </si>
  <si>
    <t>Not real connection between problems identified and objective, not reflecting well the strategy</t>
  </si>
  <si>
    <t>Objective not clear, not in line with the strategy, no identification of problems</t>
  </si>
  <si>
    <t>Objective is extremely bad formulated</t>
  </si>
  <si>
    <t>Total score 1.4</t>
  </si>
  <si>
    <t>Coherence specific objectives / global objective</t>
  </si>
  <si>
    <t>Main sectors</t>
  </si>
  <si>
    <t>Political Criteria</t>
  </si>
  <si>
    <t>columns which are not covered</t>
  </si>
  <si>
    <t>% complemetarity</t>
  </si>
  <si>
    <t>Needs assessment report carried out</t>
  </si>
  <si>
    <t xml:space="preserve">Criteria 1.2 </t>
  </si>
  <si>
    <t>Yes</t>
  </si>
  <si>
    <t>Criteria</t>
  </si>
  <si>
    <t>No</t>
  </si>
  <si>
    <t>Quality of need assessment sufficiently carried out</t>
  </si>
  <si>
    <t>and reffered in a specific strategy</t>
  </si>
  <si>
    <t>1.2.1.2</t>
  </si>
  <si>
    <t>1.2.1.1</t>
  </si>
  <si>
    <t>Score 1.2.1.1</t>
  </si>
  <si>
    <t>High</t>
  </si>
  <si>
    <t>Medium</t>
  </si>
  <si>
    <t>Number of substrategies</t>
  </si>
  <si>
    <t>Subsectors/Priorities</t>
  </si>
  <si>
    <t>Justice Sector</t>
  </si>
  <si>
    <t>Judiciary</t>
  </si>
  <si>
    <t>Fight against corruption</t>
  </si>
  <si>
    <t>Fundamental rights</t>
  </si>
  <si>
    <t>Total</t>
  </si>
  <si>
    <t>Table 1 Number of substrategies per main sector</t>
  </si>
  <si>
    <t>Migration</t>
  </si>
  <si>
    <t>External borders and Schengen</t>
  </si>
  <si>
    <t>Fight against terrorism</t>
  </si>
  <si>
    <t>Cooperation in the field of drugs</t>
  </si>
  <si>
    <t>Counterfeiting of the euro</t>
  </si>
  <si>
    <t>Energy Sector</t>
  </si>
  <si>
    <t>Energy efficiency</t>
  </si>
  <si>
    <t>Coherence:</t>
  </si>
  <si>
    <t>Please note that for each subsector's global objective,</t>
  </si>
  <si>
    <t>Subsector/priorities</t>
  </si>
  <si>
    <t>X</t>
  </si>
  <si>
    <t>Complementarity</t>
  </si>
  <si>
    <t>Please note that for complementarity here it is a mater of covering</t>
  </si>
  <si>
    <t>at least one time the columns of the specific objectives</t>
  </si>
  <si>
    <t>All specific objectives covered so 100% mark</t>
  </si>
  <si>
    <t>Score</t>
  </si>
  <si>
    <t>Specific objectives of Energy Sector strategy</t>
  </si>
  <si>
    <t>Degree of coherence of objectives</t>
  </si>
  <si>
    <t>Questionnaires</t>
  </si>
  <si>
    <t>&gt; 500</t>
  </si>
  <si>
    <t>100.-500</t>
  </si>
  <si>
    <t>50.-100</t>
  </si>
  <si>
    <t>10. -50</t>
  </si>
  <si>
    <t>0-10</t>
  </si>
  <si>
    <t>NB: For this criteria either you find the information at the beginning of the main strategy. If not take average answer from the questionnaires. Fill in answers in table above</t>
  </si>
  <si>
    <t>Total Score 1.2</t>
  </si>
  <si>
    <t>Criteria 1.2.2.2</t>
  </si>
  <si>
    <t xml:space="preserve">Number of stakeholders present at the </t>
  </si>
  <si>
    <t>consultation process</t>
  </si>
  <si>
    <t>Becarefull please check the the number of answers</t>
  </si>
  <si>
    <t>1.2.2.2</t>
  </si>
  <si>
    <t>are the same for Criteria 1.2.2.1 and 1.2.2.2</t>
  </si>
  <si>
    <t>Criteria 1.3</t>
  </si>
  <si>
    <t>POLITICAL COMMITMENT/ ENDORSEMENT</t>
  </si>
  <si>
    <t>OWNERSHIP / INVOLVEMENT</t>
  </si>
  <si>
    <t>1.3.1.1</t>
  </si>
  <si>
    <t>1.3.1.2</t>
  </si>
  <si>
    <t xml:space="preserve">Criteria 1.3.1.2  </t>
  </si>
  <si>
    <t>Reforms launched within the sector</t>
  </si>
  <si>
    <t>Score 1.3.1.2</t>
  </si>
  <si>
    <t xml:space="preserve">Criteria 1.3.1.1 </t>
  </si>
  <si>
    <t xml:space="preserve"> Sector included within priorities NDP</t>
  </si>
  <si>
    <t>Very high/ top priority</t>
  </si>
  <si>
    <t>High priority</t>
  </si>
  <si>
    <t>Secondary level priority</t>
  </si>
  <si>
    <t>Sector Justice</t>
  </si>
  <si>
    <t>Specific Objectives</t>
  </si>
  <si>
    <t>Table 4 Degree of coherence of Objectives</t>
  </si>
  <si>
    <t>Sector Energy Reform</t>
  </si>
  <si>
    <t>Table 5 Degree of consistency of sector/subsectors strategies with EU enlargement documents</t>
  </si>
  <si>
    <t>Number of action plans</t>
  </si>
  <si>
    <t>Sectors</t>
  </si>
  <si>
    <t>Action Plans</t>
  </si>
  <si>
    <t>Energy</t>
  </si>
  <si>
    <t>Table 6 Number of action plans per strategies</t>
  </si>
  <si>
    <t>Subsectors/priorities</t>
  </si>
  <si>
    <t>Agriculture and Rural Development</t>
  </si>
  <si>
    <t xml:space="preserve">Specific Objectives </t>
  </si>
  <si>
    <t>Agriculture and Rural Development Sector</t>
  </si>
  <si>
    <t>Period</t>
  </si>
  <si>
    <t>Adopted</t>
  </si>
  <si>
    <t xml:space="preserve">Score </t>
  </si>
  <si>
    <t>CRITERIA</t>
  </si>
  <si>
    <t>CRITERIA 2:  Institutional setting, leadership and capacity</t>
  </si>
  <si>
    <t>CRITERIA 3: Sector and donor coordiation</t>
  </si>
  <si>
    <t>OVERALL ASSESSMENT</t>
  </si>
  <si>
    <t>Subcriteria</t>
  </si>
  <si>
    <t>Sectors /subsector</t>
  </si>
  <si>
    <t>Overall relevance</t>
  </si>
  <si>
    <t>Clear indication of objectives</t>
  </si>
  <si>
    <t>Consistency with EU accesion strategies</t>
  </si>
  <si>
    <t>Consistency with relevant regional strategies</t>
  </si>
  <si>
    <t>Timeframe</t>
  </si>
  <si>
    <t>Monitoring framework / indicators</t>
  </si>
  <si>
    <t xml:space="preserve">Lead Institution </t>
  </si>
  <si>
    <t>Capacity assessment</t>
  </si>
  <si>
    <t>Actual implementation</t>
  </si>
  <si>
    <t>Coordination mecanisms</t>
  </si>
  <si>
    <t>Donor coordination</t>
  </si>
  <si>
    <t>Suitability of sector approach / maturity</t>
  </si>
  <si>
    <t>Score1.1.1.1</t>
  </si>
  <si>
    <t>Score1.1.1.2</t>
  </si>
  <si>
    <t>Score1.1.1.3</t>
  </si>
  <si>
    <t>Score 1.1.2.2</t>
  </si>
  <si>
    <t>Score 1.1.2.1</t>
  </si>
  <si>
    <t>Mark</t>
  </si>
  <si>
    <t>COHERENCE AND COMPLEMENTARITY</t>
  </si>
  <si>
    <t>Here One subsector/priority not covering at least one specific objective</t>
  </si>
  <si>
    <t>COHERENCE</t>
  </si>
  <si>
    <t xml:space="preserve">a cross and then divide by the total number of subsectors/priorities </t>
  </si>
  <si>
    <t>Example just hereby</t>
  </si>
  <si>
    <t>1 line divided by 3</t>
  </si>
  <si>
    <t xml:space="preserve">To calculate the percentage of incoherence just see the number of lines who does not have </t>
  </si>
  <si>
    <t>80%-100%</t>
  </si>
  <si>
    <t>60%-80%</t>
  </si>
  <si>
    <t>40%-60%</t>
  </si>
  <si>
    <t>20%-40%</t>
  </si>
  <si>
    <t>0%-20%</t>
  </si>
  <si>
    <t>COMPLEMENTARITY</t>
  </si>
  <si>
    <t>All subsector/priorities have to be lincked at least with one specific objective (One column)</t>
  </si>
  <si>
    <t xml:space="preserve">All subsector/priorities have to covered all </t>
  </si>
  <si>
    <t>Total score 1.1.2</t>
  </si>
  <si>
    <t>Score 1.1.2</t>
  </si>
  <si>
    <t>Total Criteria 1.1</t>
  </si>
  <si>
    <t>% coherence</t>
  </si>
  <si>
    <t>sectors. Just see if there is one or several</t>
  </si>
  <si>
    <t>CRITERIA 1: National sector strategies and budget appropriation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</si>
</sst>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9" x14ac:knownFonts="1">
    <font>
      <sz val="10"/>
      <color indexed="8"/>
      <name val="Arial"/>
    </font>
    <font>
      <sz val="9"/>
      <color indexed="8"/>
      <name val="Arial"/>
      <family val="2"/>
    </font>
    <font>
      <sz val="10"/>
      <color indexed="8"/>
      <name val="Arial"/>
    </font>
    <font>
      <b/>
      <sz val="9"/>
      <color indexed="8"/>
      <name val="Arial"/>
      <family val="2"/>
    </font>
    <font>
      <sz val="10"/>
      <color indexed="8"/>
      <name val="Arial"/>
    </font>
    <font>
      <sz val="10"/>
      <color indexed="8"/>
      <name val="Arial"/>
    </font>
    <font>
      <i/>
      <sz val="9"/>
      <color indexed="8"/>
      <name val="Arial"/>
      <family val="2"/>
    </font>
    <font>
      <sz val="9"/>
      <color indexed="8"/>
      <name val="Arial"/>
      <family val="2"/>
    </font>
    <font>
      <sz val="9"/>
      <color indexed="8"/>
      <name val="Arial"/>
      <family val="2"/>
    </font>
    <font>
      <sz val="10"/>
      <color indexed="8"/>
      <name val="Arial"/>
    </font>
    <font>
      <b/>
      <sz val="9"/>
      <color indexed="8"/>
      <name val="Arial"/>
      <family val="2"/>
    </font>
    <font>
      <sz val="10"/>
      <color indexed="8"/>
      <name val="Arial"/>
    </font>
    <font>
      <b/>
      <sz val="9"/>
      <color indexed="8"/>
      <name val="Arial"/>
      <family val="2"/>
    </font>
    <font>
      <sz val="10"/>
      <color indexed="8"/>
      <name val="Arial"/>
    </font>
    <font>
      <b/>
      <sz val="9"/>
      <color indexed="8"/>
      <name val="Arial"/>
      <family val="2"/>
    </font>
    <font>
      <b/>
      <u/>
      <sz val="9"/>
      <color indexed="8"/>
      <name val="Arial"/>
      <family val="2"/>
    </font>
    <font>
      <sz val="9"/>
      <color indexed="8"/>
      <name val="Arial"/>
      <family val="2"/>
    </font>
    <font>
      <sz val="9"/>
      <color indexed="8"/>
      <name val="Arial"/>
      <family val="2"/>
    </font>
    <font>
      <sz val="10"/>
      <color indexed="8"/>
      <name val="Arial"/>
    </font>
    <font>
      <sz val="10"/>
      <color indexed="8"/>
      <name val="Arial"/>
    </font>
    <font>
      <sz val="10"/>
      <color indexed="8"/>
      <name val="Arial"/>
    </font>
    <font>
      <sz val="9"/>
      <color indexed="8"/>
      <name val="Arial"/>
      <family val="2"/>
    </font>
    <font>
      <sz val="9"/>
      <color indexed="8"/>
      <name val="Arial"/>
      <family val="2"/>
    </font>
    <font>
      <sz val="9"/>
      <color indexed="8"/>
      <name val="Arial"/>
      <family val="2"/>
    </font>
    <font>
      <b/>
      <sz val="9"/>
      <color indexed="8"/>
      <name val="Arial"/>
      <family val="2"/>
    </font>
    <font>
      <b/>
      <sz val="9"/>
      <color indexed="8"/>
      <name val="Arial"/>
      <family val="2"/>
    </font>
    <font>
      <sz val="9"/>
      <color indexed="8"/>
      <name val="Arial"/>
      <family val="2"/>
    </font>
    <font>
      <b/>
      <u/>
      <sz val="10"/>
      <color indexed="8"/>
      <name val="Arial"/>
      <family val="2"/>
    </font>
    <font>
      <sz val="10"/>
      <color indexed="8"/>
      <name val="Arial"/>
    </font>
    <font>
      <sz val="9"/>
      <color indexed="8"/>
      <name val="Arial"/>
      <family val="2"/>
    </font>
    <font>
      <sz val="9"/>
      <color indexed="8"/>
      <name val="Arial"/>
      <family val="2"/>
    </font>
    <font>
      <sz val="10"/>
      <color indexed="8"/>
      <name val="Arial"/>
    </font>
    <font>
      <sz val="9"/>
      <color indexed="8"/>
      <name val="Arial"/>
      <family val="2"/>
    </font>
    <font>
      <b/>
      <sz val="9"/>
      <color indexed="8"/>
      <name val="Arial"/>
      <family val="2"/>
    </font>
    <font>
      <sz val="9"/>
      <color indexed="8"/>
      <name val="Arial"/>
      <family val="2"/>
    </font>
    <font>
      <b/>
      <sz val="9"/>
      <color indexed="8"/>
      <name val="Arial"/>
      <family val="2"/>
    </font>
    <font>
      <sz val="10"/>
      <color indexed="8"/>
      <name val="Arial"/>
    </font>
    <font>
      <u/>
      <sz val="10"/>
      <color indexed="8"/>
      <name val="Arial"/>
      <family val="2"/>
    </font>
    <font>
      <sz val="10"/>
      <name val="Arial"/>
    </font>
    <font>
      <b/>
      <sz val="10"/>
      <name val="Arial"/>
      <family val="2"/>
    </font>
    <font>
      <sz val="9"/>
      <name val="Arial"/>
      <family val="2"/>
    </font>
    <font>
      <sz val="8"/>
      <name val="Arial"/>
      <family val="2"/>
    </font>
    <font>
      <sz val="8"/>
      <color indexed="8"/>
      <name val="Arial"/>
      <family val="2"/>
    </font>
    <font>
      <b/>
      <sz val="9"/>
      <name val="Arial"/>
      <family val="2"/>
    </font>
    <font>
      <sz val="7"/>
      <color indexed="8"/>
      <name val="Arial"/>
      <family val="2"/>
    </font>
    <font>
      <i/>
      <sz val="9"/>
      <color indexed="8"/>
      <name val="Arial"/>
      <family val="2"/>
    </font>
    <font>
      <sz val="9"/>
      <color indexed="10"/>
      <name val="Arial"/>
    </font>
    <font>
      <sz val="10"/>
      <color theme="8"/>
      <name val="Arial"/>
      <family val="2"/>
    </font>
    <font>
      <b/>
      <sz val="9"/>
      <color indexed="10"/>
      <name val="Arial"/>
      <family val="2"/>
    </font>
    <font>
      <b/>
      <sz val="11"/>
      <color theme="1"/>
      <name val="Calibri"/>
      <family val="2"/>
      <scheme val="minor"/>
    </font>
    <font>
      <sz val="11"/>
      <color indexed="8"/>
      <name val="Calibri"/>
      <family val="2"/>
      <charset val="204"/>
    </font>
    <font>
      <sz val="9"/>
      <color theme="0" tint="-4.9989318521683403E-2"/>
      <name val="Arial"/>
      <family val="2"/>
    </font>
    <font>
      <sz val="8"/>
      <name val="Verdana"/>
    </font>
    <font>
      <sz val="12"/>
      <color indexed="8"/>
      <name val="Arial"/>
    </font>
    <font>
      <sz val="12"/>
      <color indexed="8"/>
      <name val="Calibri"/>
      <family val="2"/>
    </font>
    <font>
      <b/>
      <sz val="12"/>
      <color indexed="8"/>
      <name val="Calibri"/>
      <family val="2"/>
    </font>
    <font>
      <b/>
      <sz val="12"/>
      <color indexed="8"/>
      <name val="Arial"/>
    </font>
    <font>
      <sz val="12"/>
      <name val="Arial"/>
      <family val="2"/>
    </font>
    <font>
      <i/>
      <sz val="12"/>
      <color indexed="8"/>
      <name val="Arial"/>
    </font>
  </fonts>
  <fills count="38">
    <fill>
      <patternFill patternType="none"/>
    </fill>
    <fill>
      <patternFill patternType="gray125"/>
    </fill>
    <fill>
      <patternFill patternType="solid">
        <fgColor rgb="FF95B3D7"/>
        <bgColor indexed="64"/>
      </patternFill>
    </fill>
    <fill>
      <patternFill patternType="solid">
        <fgColor rgb="FFD99594"/>
        <bgColor indexed="64"/>
      </patternFill>
    </fill>
    <fill>
      <patternFill patternType="solid">
        <fgColor rgb="FFFFFFFF"/>
        <bgColor indexed="64"/>
      </patternFill>
    </fill>
    <fill>
      <patternFill patternType="solid">
        <fgColor rgb="FFDBE5F1"/>
        <bgColor indexed="64"/>
      </patternFill>
    </fill>
    <fill>
      <patternFill patternType="solid">
        <fgColor rgb="FFEAF1DD"/>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C2D69B"/>
        <bgColor indexed="64"/>
      </patternFill>
    </fill>
    <fill>
      <patternFill patternType="solid">
        <fgColor rgb="FFFFFFFF"/>
        <bgColor indexed="64"/>
      </patternFill>
    </fill>
    <fill>
      <patternFill patternType="solid">
        <fgColor rgb="FF95B3D7"/>
        <bgColor indexed="64"/>
      </patternFill>
    </fill>
    <fill>
      <patternFill patternType="solid">
        <fgColor rgb="FF95B3D7"/>
        <bgColor indexed="64"/>
      </patternFill>
    </fill>
    <fill>
      <patternFill patternType="solid">
        <fgColor rgb="FFEAF1DD"/>
        <bgColor indexed="64"/>
      </patternFill>
    </fill>
    <fill>
      <patternFill patternType="solid">
        <fgColor rgb="FFC2D69B"/>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theme="4" tint="0.39997558519241921"/>
        <bgColor indexed="64"/>
      </patternFill>
    </fill>
    <fill>
      <patternFill patternType="solid">
        <fgColor rgb="FFE36C0A"/>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9"/>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2" tint="-0.499984740745262"/>
        <bgColor indexed="64"/>
      </patternFill>
    </fill>
    <fill>
      <patternFill patternType="solid">
        <fgColor theme="4" tint="0.59999389629810485"/>
        <bgColor indexed="64"/>
      </patternFill>
    </fill>
    <fill>
      <patternFill patternType="solid">
        <fgColor theme="4"/>
        <bgColor indexed="64"/>
      </patternFill>
    </fill>
    <fill>
      <patternFill patternType="solid">
        <fgColor theme="0"/>
        <bgColor indexed="64"/>
      </patternFill>
    </fill>
    <fill>
      <patternFill patternType="solid">
        <fgColor theme="3" tint="0.59999389629810485"/>
        <bgColor indexed="64"/>
      </patternFill>
    </fill>
    <fill>
      <patternFill patternType="solid">
        <fgColor theme="0" tint="-4.9989318521683403E-2"/>
        <bgColor indexed="64"/>
      </patternFill>
    </fill>
  </fills>
  <borders count="60">
    <border>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diagonal/>
    </border>
  </borders>
  <cellStyleXfs count="2">
    <xf numFmtId="0" fontId="0" fillId="0" borderId="0"/>
    <xf numFmtId="9" fontId="2" fillId="0" borderId="0" applyFont="0" applyFill="0" applyBorder="0" applyAlignment="0" applyProtection="0"/>
  </cellStyleXfs>
  <cellXfs count="539">
    <xf numFmtId="0" fontId="0" fillId="0" borderId="0" xfId="0" applyAlignment="1">
      <alignment wrapText="1"/>
    </xf>
    <xf numFmtId="0" fontId="2" fillId="0" borderId="1" xfId="0" applyFont="1" applyBorder="1"/>
    <xf numFmtId="0" fontId="4" fillId="0" borderId="3" xfId="0" applyFont="1" applyBorder="1"/>
    <xf numFmtId="0" fontId="5" fillId="0" borderId="0" xfId="0" applyFont="1"/>
    <xf numFmtId="0" fontId="6" fillId="4" borderId="4" xfId="0" applyFont="1" applyFill="1" applyBorder="1"/>
    <xf numFmtId="0" fontId="7" fillId="5" borderId="5" xfId="0" applyFont="1" applyFill="1" applyBorder="1" applyAlignment="1">
      <alignment horizontal="center" vertical="center" wrapText="1"/>
    </xf>
    <xf numFmtId="0" fontId="11" fillId="0" borderId="9" xfId="0" applyFont="1" applyBorder="1"/>
    <xf numFmtId="0" fontId="13" fillId="0" borderId="10" xfId="0" applyFont="1" applyBorder="1"/>
    <xf numFmtId="0" fontId="14" fillId="10" borderId="11" xfId="0" applyFont="1" applyFill="1" applyBorder="1" applyAlignment="1">
      <alignment horizontal="center"/>
    </xf>
    <xf numFmtId="0" fontId="15" fillId="0" borderId="12" xfId="0" applyFont="1" applyBorder="1" applyAlignment="1">
      <alignment horizontal="center"/>
    </xf>
    <xf numFmtId="0" fontId="17" fillId="0" borderId="14" xfId="0" applyFont="1" applyBorder="1"/>
    <xf numFmtId="0" fontId="18" fillId="0" borderId="0" xfId="0" applyFont="1" applyAlignment="1">
      <alignment horizontal="center" vertical="top"/>
    </xf>
    <xf numFmtId="10" fontId="19" fillId="0" borderId="0" xfId="0" applyNumberFormat="1" applyFont="1" applyAlignment="1">
      <alignment vertical="top"/>
    </xf>
    <xf numFmtId="0" fontId="20" fillId="0" borderId="15" xfId="0" applyFont="1" applyBorder="1"/>
    <xf numFmtId="0" fontId="22" fillId="0" borderId="17" xfId="0" applyFont="1" applyBorder="1" applyAlignment="1">
      <alignment horizontal="right"/>
    </xf>
    <xf numFmtId="0" fontId="25" fillId="13" borderId="20" xfId="0" applyFont="1" applyFill="1" applyBorder="1" applyAlignment="1">
      <alignment horizontal="center"/>
    </xf>
    <xf numFmtId="0" fontId="27" fillId="0" borderId="0" xfId="0" applyFont="1"/>
    <xf numFmtId="0" fontId="28" fillId="15" borderId="22" xfId="0" applyFont="1" applyFill="1" applyBorder="1"/>
    <xf numFmtId="0" fontId="31" fillId="0" borderId="25" xfId="0" applyFont="1" applyBorder="1"/>
    <xf numFmtId="0" fontId="36" fillId="0" borderId="26" xfId="0" applyFont="1" applyBorder="1" applyAlignment="1">
      <alignment horizontal="center" wrapText="1"/>
    </xf>
    <xf numFmtId="0" fontId="6" fillId="4" borderId="19" xfId="0" applyFont="1" applyFill="1" applyBorder="1"/>
    <xf numFmtId="0" fontId="25" fillId="13" borderId="32" xfId="0" applyFont="1" applyFill="1" applyBorder="1" applyAlignment="1">
      <alignment horizontal="center"/>
    </xf>
    <xf numFmtId="0" fontId="36" fillId="0" borderId="0" xfId="0" applyFont="1" applyAlignment="1">
      <alignment horizontal="center" wrapText="1"/>
    </xf>
    <xf numFmtId="0" fontId="0" fillId="0" borderId="0" xfId="0" applyAlignment="1">
      <alignment horizontal="center" wrapText="1"/>
    </xf>
    <xf numFmtId="0" fontId="36" fillId="21" borderId="26" xfId="0" applyFont="1" applyFill="1" applyBorder="1" applyAlignment="1">
      <alignment horizontal="center"/>
    </xf>
    <xf numFmtId="0" fontId="20" fillId="0" borderId="26" xfId="0" applyFont="1" applyBorder="1"/>
    <xf numFmtId="0" fontId="5" fillId="0" borderId="26" xfId="0" applyFont="1" applyBorder="1"/>
    <xf numFmtId="9" fontId="5" fillId="0" borderId="0" xfId="0" applyNumberFormat="1" applyFont="1"/>
    <xf numFmtId="0" fontId="36" fillId="0" borderId="0" xfId="0" applyFont="1" applyAlignment="1">
      <alignment wrapText="1"/>
    </xf>
    <xf numFmtId="0" fontId="36" fillId="0" borderId="0" xfId="0" applyFont="1" applyAlignment="1">
      <alignment horizontal="center" wrapText="1"/>
    </xf>
    <xf numFmtId="0" fontId="0" fillId="0" borderId="0" xfId="0" applyAlignment="1">
      <alignment horizontal="center" wrapText="1"/>
    </xf>
    <xf numFmtId="0" fontId="0" fillId="0" borderId="0" xfId="0"/>
    <xf numFmtId="0" fontId="38" fillId="0" borderId="0" xfId="0" applyFont="1" applyFill="1"/>
    <xf numFmtId="0" fontId="0" fillId="0" borderId="0" xfId="0" applyFill="1"/>
    <xf numFmtId="0" fontId="39" fillId="0" borderId="0" xfId="0" applyFont="1"/>
    <xf numFmtId="0" fontId="40" fillId="0" borderId="0" xfId="0" applyFont="1"/>
    <xf numFmtId="1" fontId="40" fillId="0" borderId="0" xfId="0" applyNumberFormat="1" applyFont="1" applyAlignment="1">
      <alignment horizontal="center"/>
    </xf>
    <xf numFmtId="1" fontId="41" fillId="0" borderId="0" xfId="0" applyNumberFormat="1" applyFont="1" applyAlignment="1">
      <alignment horizontal="center"/>
    </xf>
    <xf numFmtId="0" fontId="40" fillId="0" borderId="0" xfId="0" applyFont="1" applyAlignment="1">
      <alignment horizontal="center"/>
    </xf>
    <xf numFmtId="0" fontId="0" fillId="24" borderId="0" xfId="0" applyFill="1" applyAlignment="1">
      <alignment wrapText="1"/>
    </xf>
    <xf numFmtId="0" fontId="5" fillId="24" borderId="0" xfId="0" applyFont="1" applyFill="1"/>
    <xf numFmtId="0" fontId="34" fillId="0" borderId="0" xfId="0" applyFont="1"/>
    <xf numFmtId="0" fontId="6" fillId="4" borderId="0" xfId="0" applyFont="1" applyFill="1" applyBorder="1"/>
    <xf numFmtId="0" fontId="4" fillId="0" borderId="0" xfId="0" applyFont="1" applyBorder="1"/>
    <xf numFmtId="0" fontId="13" fillId="0" borderId="0" xfId="0" applyFont="1" applyBorder="1"/>
    <xf numFmtId="0" fontId="36" fillId="0" borderId="0" xfId="0" applyFont="1"/>
    <xf numFmtId="164" fontId="0" fillId="0" borderId="0" xfId="1" applyNumberFormat="1" applyFont="1" applyAlignment="1">
      <alignment wrapText="1"/>
    </xf>
    <xf numFmtId="164" fontId="0" fillId="0" borderId="0" xfId="0" applyNumberFormat="1" applyAlignment="1">
      <alignment wrapText="1"/>
    </xf>
    <xf numFmtId="0" fontId="5" fillId="0" borderId="0" xfId="0" applyFont="1" applyBorder="1" applyAlignment="1">
      <alignment horizontal="center"/>
    </xf>
    <xf numFmtId="0" fontId="36" fillId="0" borderId="0" xfId="0" applyFont="1" applyBorder="1" applyAlignment="1">
      <alignment horizontal="center" wrapText="1"/>
    </xf>
    <xf numFmtId="0" fontId="0" fillId="0" borderId="0" xfId="0" applyBorder="1" applyAlignment="1">
      <alignment horizontal="center" wrapText="1"/>
    </xf>
    <xf numFmtId="2" fontId="0" fillId="0" borderId="0" xfId="0" applyNumberFormat="1" applyAlignment="1">
      <alignment wrapText="1"/>
    </xf>
    <xf numFmtId="2" fontId="0" fillId="0" borderId="0" xfId="0" applyNumberFormat="1" applyAlignment="1">
      <alignment horizontal="center" wrapText="1"/>
    </xf>
    <xf numFmtId="0" fontId="34" fillId="0" borderId="0" xfId="0" applyFont="1" applyAlignment="1">
      <alignment wrapText="1"/>
    </xf>
    <xf numFmtId="0" fontId="34" fillId="0" borderId="0" xfId="0" applyFont="1" applyAlignment="1">
      <alignment horizontal="center" wrapText="1"/>
    </xf>
    <xf numFmtId="0" fontId="36" fillId="0" borderId="0" xfId="0" applyFont="1" applyAlignment="1">
      <alignment horizontal="left" vertical="top"/>
    </xf>
    <xf numFmtId="9" fontId="0" fillId="0" borderId="0" xfId="0" applyNumberFormat="1" applyAlignment="1">
      <alignment wrapText="1"/>
    </xf>
    <xf numFmtId="164" fontId="5" fillId="0" borderId="0" xfId="1" applyNumberFormat="1" applyFont="1"/>
    <xf numFmtId="9" fontId="40" fillId="0" borderId="0" xfId="0" applyNumberFormat="1" applyFont="1"/>
    <xf numFmtId="0" fontId="0" fillId="0" borderId="0" xfId="0" applyAlignment="1">
      <alignment horizontal="center" wrapText="1"/>
    </xf>
    <xf numFmtId="0" fontId="0" fillId="0" borderId="0" xfId="0" applyFont="1"/>
    <xf numFmtId="0" fontId="40" fillId="0" borderId="0" xfId="0" applyFont="1" applyBorder="1" applyAlignment="1"/>
    <xf numFmtId="0" fontId="40" fillId="0" borderId="0" xfId="0" applyFont="1" applyBorder="1" applyAlignment="1">
      <alignment horizontal="left"/>
    </xf>
    <xf numFmtId="0" fontId="36" fillId="0" borderId="0" xfId="0" applyFont="1" applyAlignment="1">
      <alignment horizontal="center" vertical="center" wrapText="1"/>
    </xf>
    <xf numFmtId="0" fontId="40" fillId="0" borderId="0" xfId="0" applyFont="1" applyFill="1"/>
    <xf numFmtId="0" fontId="42" fillId="0" borderId="0" xfId="0" applyFont="1" applyAlignment="1">
      <alignment wrapText="1"/>
    </xf>
    <xf numFmtId="0" fontId="36" fillId="0" borderId="26" xfId="0" applyFont="1" applyBorder="1" applyAlignment="1">
      <alignment horizontal="center" wrapText="1"/>
    </xf>
    <xf numFmtId="0" fontId="36" fillId="0" borderId="26" xfId="0" applyFont="1" applyBorder="1" applyAlignment="1">
      <alignment wrapText="1"/>
    </xf>
    <xf numFmtId="1" fontId="41" fillId="0" borderId="0" xfId="0" applyNumberFormat="1" applyFont="1" applyAlignment="1"/>
    <xf numFmtId="0" fontId="0" fillId="0" borderId="15" xfId="0" applyBorder="1" applyAlignment="1">
      <alignment wrapText="1"/>
    </xf>
    <xf numFmtId="0" fontId="0" fillId="0" borderId="19" xfId="0" applyBorder="1" applyAlignment="1">
      <alignment wrapText="1"/>
    </xf>
    <xf numFmtId="0" fontId="0" fillId="0" borderId="47" xfId="0" applyBorder="1" applyAlignment="1">
      <alignment wrapText="1"/>
    </xf>
    <xf numFmtId="0" fontId="0" fillId="0" borderId="30" xfId="0" applyBorder="1" applyAlignment="1">
      <alignment wrapText="1"/>
    </xf>
    <xf numFmtId="0" fontId="40" fillId="0" borderId="0" xfId="0" applyNumberFormat="1" applyFont="1"/>
    <xf numFmtId="0" fontId="40" fillId="0" borderId="0" xfId="0" applyNumberFormat="1" applyFont="1" applyAlignment="1">
      <alignment horizontal="center"/>
    </xf>
    <xf numFmtId="17" fontId="40" fillId="0" borderId="0" xfId="0" applyNumberFormat="1" applyFont="1" applyAlignment="1">
      <alignment horizontal="center"/>
    </xf>
    <xf numFmtId="2" fontId="0" fillId="26" borderId="0" xfId="0" applyNumberFormat="1" applyFill="1" applyAlignment="1">
      <alignment wrapText="1"/>
    </xf>
    <xf numFmtId="2" fontId="0" fillId="27" borderId="0" xfId="0" applyNumberFormat="1" applyFill="1" applyAlignment="1">
      <alignment wrapText="1"/>
    </xf>
    <xf numFmtId="0" fontId="0" fillId="27" borderId="0" xfId="0" applyFill="1" applyAlignment="1">
      <alignment wrapText="1"/>
    </xf>
    <xf numFmtId="2" fontId="0" fillId="25" borderId="0" xfId="0" applyNumberFormat="1" applyFill="1" applyAlignment="1">
      <alignment wrapText="1"/>
    </xf>
    <xf numFmtId="2" fontId="0" fillId="0" borderId="0" xfId="0" applyNumberFormat="1" applyFill="1" applyAlignment="1">
      <alignment wrapText="1"/>
    </xf>
    <xf numFmtId="0" fontId="0" fillId="0" borderId="0" xfId="0" applyAlignment="1">
      <alignment horizontal="center" wrapText="1"/>
    </xf>
    <xf numFmtId="1" fontId="41" fillId="0" borderId="0" xfId="0" applyNumberFormat="1" applyFont="1" applyAlignment="1">
      <alignment horizontal="center"/>
    </xf>
    <xf numFmtId="0" fontId="36" fillId="0" borderId="0" xfId="0" applyFont="1" applyAlignment="1">
      <alignment horizontal="center" vertical="center" wrapText="1"/>
    </xf>
    <xf numFmtId="0" fontId="34" fillId="0" borderId="26" xfId="0" applyFont="1" applyBorder="1" applyAlignment="1">
      <alignment horizontal="center"/>
    </xf>
    <xf numFmtId="0" fontId="3" fillId="2" borderId="27" xfId="0" applyFont="1" applyFill="1" applyBorder="1" applyAlignment="1"/>
    <xf numFmtId="0" fontId="3" fillId="2" borderId="28" xfId="0" applyFont="1" applyFill="1" applyBorder="1" applyAlignment="1"/>
    <xf numFmtId="0" fontId="36" fillId="0" borderId="0" xfId="0" applyFont="1" applyAlignment="1">
      <alignment horizontal="center" vertical="center" wrapText="1"/>
    </xf>
    <xf numFmtId="0" fontId="20" fillId="0" borderId="0" xfId="0" applyFont="1" applyBorder="1"/>
    <xf numFmtId="0" fontId="0" fillId="0" borderId="0" xfId="0" applyFont="1" applyBorder="1"/>
    <xf numFmtId="0" fontId="42" fillId="0" borderId="0" xfId="0" applyFont="1"/>
    <xf numFmtId="0" fontId="0" fillId="0" borderId="0" xfId="0" applyFill="1" applyAlignment="1">
      <alignment wrapText="1"/>
    </xf>
    <xf numFmtId="0" fontId="36" fillId="0" borderId="0" xfId="0" applyFont="1" applyFill="1" applyAlignment="1">
      <alignment wrapText="1"/>
    </xf>
    <xf numFmtId="0" fontId="0" fillId="0" borderId="0" xfId="0" applyFill="1" applyBorder="1" applyAlignment="1">
      <alignment horizontal="center" wrapText="1"/>
    </xf>
    <xf numFmtId="0" fontId="36" fillId="0" borderId="0" xfId="0" applyFont="1" applyFill="1" applyAlignment="1">
      <alignment horizontal="center" vertical="center" wrapText="1"/>
    </xf>
    <xf numFmtId="0" fontId="36" fillId="0" borderId="0" xfId="0" applyFont="1" applyBorder="1"/>
    <xf numFmtId="0" fontId="36" fillId="0" borderId="0" xfId="0" applyFont="1" applyFill="1" applyBorder="1"/>
    <xf numFmtId="1" fontId="41" fillId="0" borderId="0" xfId="0" applyNumberFormat="1" applyFont="1" applyAlignment="1">
      <alignment horizontal="left"/>
    </xf>
    <xf numFmtId="0" fontId="0" fillId="23" borderId="0" xfId="0" applyFill="1" applyAlignment="1">
      <alignment wrapText="1"/>
    </xf>
    <xf numFmtId="0" fontId="8" fillId="0" borderId="26" xfId="0" applyFont="1" applyBorder="1" applyAlignment="1">
      <alignment horizontal="center"/>
    </xf>
    <xf numFmtId="0" fontId="2" fillId="0" borderId="0" xfId="0" applyFont="1" applyBorder="1"/>
    <xf numFmtId="0" fontId="11" fillId="0" borderId="0" xfId="0" applyFont="1" applyBorder="1"/>
    <xf numFmtId="0" fontId="36" fillId="0" borderId="0" xfId="0" applyFont="1" applyAlignment="1">
      <alignment horizontal="right" wrapText="1"/>
    </xf>
    <xf numFmtId="0" fontId="0" fillId="0" borderId="0" xfId="0" applyAlignment="1">
      <alignment horizontal="center" wrapText="1"/>
    </xf>
    <xf numFmtId="0" fontId="36" fillId="0" borderId="0" xfId="0" applyFont="1" applyAlignment="1">
      <alignment horizontal="center" vertical="center" wrapText="1"/>
    </xf>
    <xf numFmtId="0" fontId="36" fillId="0" borderId="14" xfId="0" applyFont="1" applyBorder="1" applyAlignment="1">
      <alignment horizontal="center"/>
    </xf>
    <xf numFmtId="0" fontId="5" fillId="0" borderId="14" xfId="0" applyFont="1" applyBorder="1" applyAlignment="1">
      <alignment horizontal="center"/>
    </xf>
    <xf numFmtId="0" fontId="43" fillId="34" borderId="11" xfId="0" applyFont="1" applyFill="1" applyBorder="1" applyAlignment="1">
      <alignment horizontal="center"/>
    </xf>
    <xf numFmtId="0" fontId="26" fillId="33" borderId="21" xfId="0" applyFont="1" applyFill="1" applyBorder="1"/>
    <xf numFmtId="0" fontId="34" fillId="33" borderId="21" xfId="0" applyFont="1" applyFill="1" applyBorder="1"/>
    <xf numFmtId="0" fontId="34" fillId="33" borderId="26" xfId="0" applyFont="1" applyFill="1" applyBorder="1"/>
    <xf numFmtId="0" fontId="38" fillId="23" borderId="0" xfId="0" applyFont="1" applyFill="1" applyAlignment="1">
      <alignment horizontal="center" wrapText="1"/>
    </xf>
    <xf numFmtId="0" fontId="0" fillId="0" borderId="0" xfId="0" applyAlignment="1">
      <alignment horizontal="center" wrapText="1"/>
    </xf>
    <xf numFmtId="0" fontId="36" fillId="0" borderId="0" xfId="0" applyFont="1" applyAlignment="1">
      <alignment horizontal="center" vertical="center" wrapText="1"/>
    </xf>
    <xf numFmtId="1" fontId="41" fillId="0" borderId="0" xfId="0" applyNumberFormat="1" applyFont="1" applyAlignment="1">
      <alignment horizontal="left"/>
    </xf>
    <xf numFmtId="0" fontId="0" fillId="0" borderId="0" xfId="0" applyAlignment="1">
      <alignment horizontal="left" wrapText="1"/>
    </xf>
    <xf numFmtId="0" fontId="36" fillId="0" borderId="0" xfId="0" applyFont="1" applyAlignment="1">
      <alignment horizontal="center" wrapText="1"/>
    </xf>
    <xf numFmtId="0" fontId="0" fillId="0" borderId="0" xfId="0" applyAlignment="1">
      <alignment horizontal="center" wrapText="1"/>
    </xf>
    <xf numFmtId="0" fontId="36" fillId="0" borderId="0" xfId="0" applyFont="1" applyAlignment="1">
      <alignment horizontal="center" vertical="center" wrapText="1"/>
    </xf>
    <xf numFmtId="0" fontId="36" fillId="0" borderId="26" xfId="0" applyFont="1" applyBorder="1" applyAlignment="1">
      <alignment horizontal="center"/>
    </xf>
    <xf numFmtId="0" fontId="40" fillId="35" borderId="0" xfId="0" applyFont="1" applyFill="1"/>
    <xf numFmtId="1" fontId="40" fillId="35" borderId="0" xfId="0" applyNumberFormat="1" applyFont="1" applyFill="1" applyAlignment="1">
      <alignment horizontal="center"/>
    </xf>
    <xf numFmtId="0" fontId="36" fillId="0" borderId="0" xfId="0" applyFont="1" applyAlignment="1">
      <alignment horizontal="center" wrapText="1"/>
    </xf>
    <xf numFmtId="0" fontId="0" fillId="0" borderId="0" xfId="0" applyAlignment="1">
      <alignment horizontal="center" wrapText="1"/>
    </xf>
    <xf numFmtId="0" fontId="36" fillId="0" borderId="0" xfId="0" applyFont="1" applyAlignment="1">
      <alignment horizontal="center" vertical="center" wrapText="1"/>
    </xf>
    <xf numFmtId="0" fontId="36" fillId="0" borderId="26" xfId="0" applyFont="1" applyBorder="1" applyAlignment="1">
      <alignment horizontal="center"/>
    </xf>
    <xf numFmtId="0" fontId="40" fillId="0" borderId="0" xfId="0" applyFont="1" applyAlignment="1">
      <alignment horizontal="left"/>
    </xf>
    <xf numFmtId="2" fontId="0" fillId="25" borderId="0" xfId="0" applyNumberFormat="1" applyFill="1" applyAlignment="1">
      <alignment horizontal="center" wrapText="1"/>
    </xf>
    <xf numFmtId="0" fontId="36" fillId="0" borderId="32" xfId="0" applyFont="1" applyBorder="1" applyAlignment="1">
      <alignment horizontal="center" textRotation="255"/>
    </xf>
    <xf numFmtId="0" fontId="36" fillId="0" borderId="26" xfId="0" applyFont="1" applyBorder="1" applyAlignment="1"/>
    <xf numFmtId="0" fontId="44" fillId="0" borderId="26" xfId="0" applyFont="1" applyBorder="1" applyAlignment="1">
      <alignment horizontal="center" wrapText="1"/>
    </xf>
    <xf numFmtId="0" fontId="0" fillId="0" borderId="0" xfId="0" applyAlignment="1">
      <alignment horizontal="center" vertical="center"/>
    </xf>
    <xf numFmtId="1" fontId="41" fillId="0" borderId="0" xfId="0" applyNumberFormat="1" applyFont="1" applyAlignment="1">
      <alignment horizontal="center"/>
    </xf>
    <xf numFmtId="0" fontId="5" fillId="0" borderId="0" xfId="0" applyFont="1" applyAlignment="1">
      <alignment vertical="top"/>
    </xf>
    <xf numFmtId="0" fontId="0" fillId="24" borderId="0" xfId="0" applyFont="1" applyFill="1"/>
    <xf numFmtId="0" fontId="0" fillId="0" borderId="26" xfId="0" applyFont="1" applyBorder="1"/>
    <xf numFmtId="0" fontId="0" fillId="0" borderId="0" xfId="0" applyFont="1" applyAlignment="1">
      <alignment vertical="top"/>
    </xf>
    <xf numFmtId="0" fontId="45" fillId="24" borderId="0" xfId="0" applyFont="1" applyFill="1" applyBorder="1"/>
    <xf numFmtId="0" fontId="4" fillId="24" borderId="0" xfId="0" applyFont="1" applyFill="1" applyBorder="1"/>
    <xf numFmtId="0" fontId="13" fillId="24" borderId="0" xfId="0" applyFont="1" applyFill="1" applyBorder="1"/>
    <xf numFmtId="0" fontId="0" fillId="0" borderId="26" xfId="0" applyBorder="1"/>
    <xf numFmtId="0" fontId="34" fillId="23" borderId="0" xfId="0" applyFont="1" applyFill="1" applyAlignment="1">
      <alignment wrapText="1"/>
    </xf>
    <xf numFmtId="0" fontId="36" fillId="0" borderId="0" xfId="0" applyFont="1" applyAlignment="1">
      <alignment horizontal="center" wrapText="1"/>
    </xf>
    <xf numFmtId="1" fontId="41" fillId="0" borderId="0" xfId="0" applyNumberFormat="1" applyFont="1" applyAlignment="1">
      <alignment horizontal="center"/>
    </xf>
    <xf numFmtId="0" fontId="36" fillId="0" borderId="26" xfId="0" applyFont="1" applyBorder="1"/>
    <xf numFmtId="0" fontId="36" fillId="0" borderId="0" xfId="0" applyFont="1" applyAlignment="1">
      <alignment horizontal="center" wrapText="1"/>
    </xf>
    <xf numFmtId="0" fontId="0" fillId="0" borderId="0" xfId="0" applyAlignment="1">
      <alignment horizontal="center" wrapText="1"/>
    </xf>
    <xf numFmtId="0" fontId="11" fillId="0" borderId="19" xfId="0" applyFont="1" applyBorder="1"/>
    <xf numFmtId="0" fontId="35" fillId="10" borderId="11" xfId="0" applyFont="1" applyFill="1" applyBorder="1" applyAlignment="1">
      <alignment horizontal="center"/>
    </xf>
    <xf numFmtId="0" fontId="5" fillId="0" borderId="0" xfId="0" applyFont="1" applyFill="1"/>
    <xf numFmtId="0" fontId="6" fillId="0" borderId="0" xfId="0" applyFont="1" applyFill="1" applyBorder="1"/>
    <xf numFmtId="0" fontId="4" fillId="0" borderId="0" xfId="0" applyFont="1" applyFill="1" applyBorder="1"/>
    <xf numFmtId="0" fontId="13" fillId="0" borderId="0" xfId="0" applyFont="1" applyFill="1" applyBorder="1"/>
    <xf numFmtId="0" fontId="34" fillId="0" borderId="0" xfId="0" applyFont="1" applyFill="1"/>
    <xf numFmtId="164" fontId="0" fillId="0" borderId="0" xfId="1" applyNumberFormat="1" applyFont="1" applyFill="1" applyAlignment="1">
      <alignment wrapText="1"/>
    </xf>
    <xf numFmtId="2" fontId="0" fillId="0" borderId="0" xfId="0" applyNumberFormat="1" applyFill="1" applyAlignment="1">
      <alignment horizontal="center" wrapText="1"/>
    </xf>
    <xf numFmtId="164" fontId="0" fillId="0" borderId="0" xfId="0" applyNumberFormat="1" applyFill="1" applyAlignment="1">
      <alignment wrapText="1"/>
    </xf>
    <xf numFmtId="0" fontId="34" fillId="0" borderId="0" xfId="0" applyFont="1" applyFill="1" applyAlignment="1">
      <alignment wrapText="1"/>
    </xf>
    <xf numFmtId="0" fontId="36" fillId="0" borderId="0" xfId="0" applyFont="1" applyFill="1" applyAlignment="1">
      <alignment horizontal="center" wrapText="1"/>
    </xf>
    <xf numFmtId="0" fontId="34" fillId="14" borderId="26" xfId="0" applyFont="1" applyFill="1" applyBorder="1"/>
    <xf numFmtId="0" fontId="36" fillId="6" borderId="7" xfId="0" applyFont="1" applyFill="1" applyBorder="1"/>
    <xf numFmtId="0" fontId="3" fillId="7" borderId="29" xfId="0" applyFont="1" applyFill="1" applyBorder="1" applyAlignment="1"/>
    <xf numFmtId="0" fontId="0" fillId="24" borderId="15" xfId="0" applyFill="1" applyBorder="1" applyAlignment="1">
      <alignment wrapText="1"/>
    </xf>
    <xf numFmtId="0" fontId="0" fillId="24" borderId="47" xfId="0" applyFill="1" applyBorder="1" applyAlignment="1">
      <alignment wrapText="1"/>
    </xf>
    <xf numFmtId="0" fontId="0" fillId="24" borderId="0" xfId="0" applyFill="1" applyAlignment="1">
      <alignment horizontal="center" wrapText="1"/>
    </xf>
    <xf numFmtId="0" fontId="34" fillId="0" borderId="32" xfId="0" applyFont="1" applyFill="1" applyBorder="1"/>
    <xf numFmtId="0" fontId="34" fillId="0" borderId="0" xfId="0" applyFont="1" applyFill="1" applyBorder="1"/>
    <xf numFmtId="0" fontId="34" fillId="0" borderId="26" xfId="0" applyFont="1" applyFill="1" applyBorder="1"/>
    <xf numFmtId="0" fontId="34" fillId="35" borderId="19" xfId="0" applyFont="1" applyFill="1" applyBorder="1" applyAlignment="1">
      <alignment wrapText="1"/>
    </xf>
    <xf numFmtId="0" fontId="5" fillId="35" borderId="0" xfId="0" applyFont="1" applyFill="1"/>
    <xf numFmtId="0" fontId="34" fillId="35" borderId="26" xfId="0" applyFont="1" applyFill="1" applyBorder="1"/>
    <xf numFmtId="0" fontId="20" fillId="35" borderId="26" xfId="0" applyFont="1" applyFill="1" applyBorder="1"/>
    <xf numFmtId="0" fontId="5" fillId="35" borderId="26" xfId="0" applyFont="1" applyFill="1" applyBorder="1"/>
    <xf numFmtId="0" fontId="0" fillId="35" borderId="0" xfId="0" applyFill="1" applyAlignment="1">
      <alignment wrapText="1"/>
    </xf>
    <xf numFmtId="1" fontId="40" fillId="24" borderId="0" xfId="0" applyNumberFormat="1" applyFont="1" applyFill="1" applyAlignment="1">
      <alignment horizontal="center"/>
    </xf>
    <xf numFmtId="0" fontId="37" fillId="0" borderId="0" xfId="0" applyFont="1" applyFill="1" applyAlignment="1">
      <alignment horizontal="center" wrapText="1"/>
    </xf>
    <xf numFmtId="0" fontId="15" fillId="0" borderId="19" xfId="0" applyFont="1" applyBorder="1" applyAlignment="1">
      <alignment horizontal="center"/>
    </xf>
    <xf numFmtId="0" fontId="0" fillId="24" borderId="19" xfId="0" applyFill="1" applyBorder="1" applyAlignment="1">
      <alignment wrapText="1"/>
    </xf>
    <xf numFmtId="0" fontId="0" fillId="0" borderId="0" xfId="0" applyFill="1" applyAlignment="1">
      <alignment horizontal="center" wrapText="1"/>
    </xf>
    <xf numFmtId="0" fontId="36" fillId="0" borderId="0" xfId="0" applyFont="1" applyFill="1" applyAlignment="1">
      <alignment horizontal="right" wrapText="1"/>
    </xf>
    <xf numFmtId="0" fontId="40" fillId="14" borderId="21" xfId="0" applyFont="1" applyFill="1" applyBorder="1" applyAlignment="1">
      <alignment wrapText="1"/>
    </xf>
    <xf numFmtId="0" fontId="1" fillId="0" borderId="26" xfId="0" applyFont="1" applyBorder="1" applyAlignment="1">
      <alignment horizontal="center"/>
    </xf>
    <xf numFmtId="0" fontId="38" fillId="0" borderId="26" xfId="0" applyFont="1" applyBorder="1"/>
    <xf numFmtId="0" fontId="7" fillId="35" borderId="26" xfId="0" applyFont="1" applyFill="1" applyBorder="1" applyAlignment="1">
      <alignment horizontal="center" vertical="center" wrapText="1"/>
    </xf>
    <xf numFmtId="0" fontId="0" fillId="35" borderId="19" xfId="0" applyFill="1" applyBorder="1" applyAlignment="1">
      <alignment wrapText="1"/>
    </xf>
    <xf numFmtId="0" fontId="0" fillId="24" borderId="30" xfId="0" applyFill="1" applyBorder="1" applyAlignment="1">
      <alignment wrapText="1"/>
    </xf>
    <xf numFmtId="0" fontId="40" fillId="24" borderId="0" xfId="0" applyFont="1" applyFill="1" applyAlignment="1">
      <alignment horizontal="center"/>
    </xf>
    <xf numFmtId="0" fontId="40" fillId="35" borderId="0" xfId="0" applyFont="1" applyFill="1" applyAlignment="1">
      <alignment horizontal="center"/>
    </xf>
    <xf numFmtId="0" fontId="0" fillId="35" borderId="30" xfId="0" applyFill="1" applyBorder="1" applyAlignment="1">
      <alignment wrapText="1"/>
    </xf>
    <xf numFmtId="0" fontId="0" fillId="35" borderId="0" xfId="0" applyFill="1" applyAlignment="1">
      <alignment horizontal="center" wrapText="1"/>
    </xf>
    <xf numFmtId="0" fontId="34" fillId="0" borderId="0" xfId="0" applyFont="1" applyBorder="1" applyAlignment="1">
      <alignment horizontal="center"/>
    </xf>
    <xf numFmtId="0" fontId="8" fillId="0" borderId="0" xfId="0" applyFont="1" applyBorder="1" applyAlignment="1">
      <alignment horizontal="center"/>
    </xf>
    <xf numFmtId="0" fontId="9" fillId="0" borderId="0" xfId="0" applyFont="1" applyFill="1" applyBorder="1"/>
    <xf numFmtId="0" fontId="36" fillId="0" borderId="0" xfId="0" applyFont="1" applyAlignment="1">
      <alignment horizontal="center" wrapText="1"/>
    </xf>
    <xf numFmtId="0" fontId="0" fillId="0" borderId="0" xfId="0" applyAlignment="1">
      <alignment horizontal="center" wrapText="1"/>
    </xf>
    <xf numFmtId="0" fontId="36" fillId="35" borderId="0" xfId="0" applyFont="1" applyFill="1" applyBorder="1" applyAlignment="1">
      <alignment horizontal="center" wrapText="1"/>
    </xf>
    <xf numFmtId="0" fontId="36" fillId="35" borderId="0" xfId="0" applyFont="1" applyFill="1" applyAlignment="1">
      <alignment wrapText="1"/>
    </xf>
    <xf numFmtId="0" fontId="0" fillId="35" borderId="15" xfId="0" applyFill="1" applyBorder="1" applyAlignment="1">
      <alignment wrapText="1"/>
    </xf>
    <xf numFmtId="0" fontId="40" fillId="35" borderId="0" xfId="0" applyFont="1" applyFill="1" applyAlignment="1">
      <alignment horizontal="left"/>
    </xf>
    <xf numFmtId="0" fontId="36" fillId="35" borderId="0" xfId="0" applyFont="1" applyFill="1" applyAlignment="1">
      <alignment horizontal="center" vertical="center" wrapText="1"/>
    </xf>
    <xf numFmtId="0" fontId="0" fillId="35" borderId="0" xfId="0" applyFill="1" applyBorder="1" applyAlignment="1">
      <alignment wrapText="1"/>
    </xf>
    <xf numFmtId="0" fontId="40" fillId="35" borderId="0" xfId="0" applyFont="1" applyFill="1" applyBorder="1" applyAlignment="1">
      <alignment horizontal="center"/>
    </xf>
    <xf numFmtId="0" fontId="36" fillId="35" borderId="0" xfId="0" applyFont="1" applyFill="1" applyBorder="1" applyAlignment="1">
      <alignment horizontal="center" vertical="center" wrapText="1"/>
    </xf>
    <xf numFmtId="0" fontId="40" fillId="35" borderId="0" xfId="0" applyFont="1" applyFill="1" applyBorder="1"/>
    <xf numFmtId="0" fontId="0" fillId="35" borderId="0" xfId="0" applyFill="1" applyAlignment="1">
      <alignment horizontal="center" wrapText="1"/>
    </xf>
    <xf numFmtId="2" fontId="0" fillId="35" borderId="0" xfId="0" applyNumberFormat="1" applyFill="1" applyAlignment="1">
      <alignment wrapText="1"/>
    </xf>
    <xf numFmtId="0" fontId="36" fillId="0" borderId="0" xfId="0" applyFont="1" applyAlignment="1">
      <alignment horizontal="center" wrapText="1"/>
    </xf>
    <xf numFmtId="0" fontId="0" fillId="0" borderId="0" xfId="0" applyAlignment="1">
      <alignment horizontal="center" wrapText="1"/>
    </xf>
    <xf numFmtId="0" fontId="17" fillId="0" borderId="0" xfId="0" applyFont="1" applyBorder="1"/>
    <xf numFmtId="0" fontId="25" fillId="13" borderId="0" xfId="0" applyFont="1" applyFill="1" applyBorder="1" applyAlignment="1">
      <alignment horizontal="center"/>
    </xf>
    <xf numFmtId="0" fontId="1" fillId="5" borderId="26" xfId="0" applyFont="1" applyFill="1" applyBorder="1" applyAlignment="1">
      <alignment horizontal="center" vertical="center" wrapText="1"/>
    </xf>
    <xf numFmtId="0" fontId="2" fillId="0" borderId="26" xfId="0" applyFont="1" applyBorder="1"/>
    <xf numFmtId="1" fontId="40" fillId="0" borderId="0" xfId="0" applyNumberFormat="1" applyFont="1" applyFill="1" applyAlignment="1">
      <alignment horizontal="center"/>
    </xf>
    <xf numFmtId="0" fontId="1" fillId="5" borderId="26" xfId="0" applyFont="1" applyFill="1" applyBorder="1" applyAlignment="1">
      <alignment horizontal="left" vertical="center" wrapText="1"/>
    </xf>
    <xf numFmtId="0" fontId="2" fillId="0" borderId="0" xfId="0" applyFont="1" applyAlignment="1">
      <alignment wrapText="1"/>
    </xf>
    <xf numFmtId="0" fontId="1" fillId="14" borderId="21" xfId="0" applyFont="1" applyFill="1" applyBorder="1"/>
    <xf numFmtId="0" fontId="2" fillId="0" borderId="14" xfId="0" applyFont="1" applyBorder="1"/>
    <xf numFmtId="0" fontId="31" fillId="0" borderId="19" xfId="0" applyFont="1" applyBorder="1"/>
    <xf numFmtId="0" fontId="28" fillId="15" borderId="26" xfId="0" applyFont="1" applyFill="1" applyBorder="1"/>
    <xf numFmtId="0" fontId="7" fillId="5" borderId="26" xfId="0" applyFont="1" applyFill="1" applyBorder="1" applyAlignment="1">
      <alignment horizontal="center" vertical="center" wrapText="1"/>
    </xf>
    <xf numFmtId="0" fontId="23" fillId="0" borderId="26" xfId="0" applyFont="1" applyBorder="1"/>
    <xf numFmtId="0" fontId="36" fillId="0" borderId="0" xfId="0" applyFont="1" applyAlignment="1">
      <alignment horizontal="center" wrapText="1"/>
    </xf>
    <xf numFmtId="1" fontId="41" fillId="0" borderId="0" xfId="0" applyNumberFormat="1" applyFont="1" applyAlignment="1">
      <alignment horizontal="center"/>
    </xf>
    <xf numFmtId="0" fontId="34" fillId="0" borderId="16" xfId="0" applyFont="1" applyFill="1" applyBorder="1" applyAlignment="1">
      <alignment horizontal="center"/>
    </xf>
    <xf numFmtId="0" fontId="0" fillId="0" borderId="0" xfId="0" applyAlignment="1">
      <alignment horizontal="center" wrapText="1"/>
    </xf>
    <xf numFmtId="0" fontId="0" fillId="35" borderId="0" xfId="0" applyFill="1" applyAlignment="1">
      <alignment horizontal="center" wrapText="1"/>
    </xf>
    <xf numFmtId="0" fontId="2" fillId="0" borderId="16" xfId="0" applyFont="1" applyFill="1" applyBorder="1" applyAlignment="1">
      <alignment horizontal="left"/>
    </xf>
    <xf numFmtId="0" fontId="2" fillId="0" borderId="29" xfId="0" applyFont="1" applyFill="1" applyBorder="1" applyAlignment="1">
      <alignment horizontal="left"/>
    </xf>
    <xf numFmtId="0" fontId="2" fillId="6" borderId="7" xfId="0" applyFont="1" applyFill="1" applyBorder="1" applyAlignment="1">
      <alignment horizontal="center"/>
    </xf>
    <xf numFmtId="0" fontId="36" fillId="6" borderId="7" xfId="0" applyFont="1" applyFill="1" applyBorder="1" applyAlignment="1">
      <alignment horizontal="center"/>
    </xf>
    <xf numFmtId="0" fontId="36" fillId="0" borderId="7" xfId="0" applyFont="1" applyFill="1" applyBorder="1"/>
    <xf numFmtId="0" fontId="36" fillId="24" borderId="0" xfId="0" applyFont="1" applyFill="1" applyAlignment="1">
      <alignment wrapText="1"/>
    </xf>
    <xf numFmtId="0" fontId="0" fillId="35" borderId="0" xfId="0" applyFill="1" applyAlignment="1">
      <alignment horizontal="center" wrapText="1"/>
    </xf>
    <xf numFmtId="0" fontId="40" fillId="0" borderId="0" xfId="0" applyFont="1" applyFill="1" applyAlignment="1">
      <alignment horizontal="center"/>
    </xf>
    <xf numFmtId="0" fontId="0" fillId="35" borderId="0" xfId="0" applyFill="1" applyAlignment="1">
      <alignment horizontal="center" wrapText="1"/>
    </xf>
    <xf numFmtId="0" fontId="2" fillId="0" borderId="0" xfId="0" applyFont="1"/>
    <xf numFmtId="0" fontId="36" fillId="0" borderId="0" xfId="0" applyFont="1" applyAlignment="1">
      <alignment horizontal="center" wrapText="1"/>
    </xf>
    <xf numFmtId="1" fontId="41" fillId="0" borderId="0" xfId="0" applyNumberFormat="1" applyFont="1" applyAlignment="1">
      <alignment horizontal="center"/>
    </xf>
    <xf numFmtId="0" fontId="0" fillId="24" borderId="0" xfId="0" applyFill="1" applyAlignment="1">
      <alignment horizontal="center" wrapText="1"/>
    </xf>
    <xf numFmtId="0" fontId="1" fillId="14" borderId="26" xfId="0" applyFont="1" applyFill="1" applyBorder="1"/>
    <xf numFmtId="0" fontId="25" fillId="13" borderId="26" xfId="0" applyFont="1" applyFill="1" applyBorder="1" applyAlignment="1">
      <alignment horizontal="center"/>
    </xf>
    <xf numFmtId="0" fontId="25" fillId="13" borderId="26" xfId="0" applyFont="1" applyFill="1" applyBorder="1" applyAlignment="1">
      <alignment horizontal="center"/>
    </xf>
    <xf numFmtId="0" fontId="31" fillId="0" borderId="26" xfId="0" applyFont="1" applyBorder="1"/>
    <xf numFmtId="0" fontId="0" fillId="35" borderId="0" xfId="0" applyFill="1" applyAlignment="1">
      <alignment horizontal="center" wrapText="1"/>
    </xf>
    <xf numFmtId="0" fontId="40" fillId="14" borderId="21" xfId="0" applyFont="1" applyFill="1" applyBorder="1"/>
    <xf numFmtId="0" fontId="38" fillId="0" borderId="26" xfId="0" applyFont="1" applyBorder="1" applyAlignment="1">
      <alignment horizontal="right"/>
    </xf>
    <xf numFmtId="0" fontId="38" fillId="0" borderId="25" xfId="0" applyFont="1" applyBorder="1"/>
    <xf numFmtId="0" fontId="38" fillId="36" borderId="28" xfId="0" applyFont="1" applyFill="1" applyBorder="1"/>
    <xf numFmtId="0" fontId="38" fillId="36" borderId="26" xfId="0" applyFont="1" applyFill="1" applyBorder="1"/>
    <xf numFmtId="0" fontId="38" fillId="15" borderId="22" xfId="0" applyFont="1" applyFill="1" applyBorder="1"/>
    <xf numFmtId="0" fontId="40" fillId="5" borderId="5" xfId="0" applyFont="1" applyFill="1" applyBorder="1" applyAlignment="1">
      <alignment horizontal="center" vertical="center" wrapText="1"/>
    </xf>
    <xf numFmtId="0" fontId="40" fillId="5" borderId="26" xfId="0" applyFont="1" applyFill="1" applyBorder="1" applyAlignment="1">
      <alignment horizontal="center" vertical="center" wrapText="1"/>
    </xf>
    <xf numFmtId="0" fontId="40" fillId="0" borderId="6" xfId="0" applyFont="1" applyBorder="1" applyAlignment="1">
      <alignment horizontal="center"/>
    </xf>
    <xf numFmtId="0" fontId="40" fillId="0" borderId="26" xfId="0" applyFont="1" applyBorder="1" applyAlignment="1">
      <alignment horizontal="center"/>
    </xf>
    <xf numFmtId="0" fontId="38" fillId="0" borderId="26" xfId="0" applyFont="1" applyBorder="1" applyAlignment="1">
      <alignment horizontal="center"/>
    </xf>
    <xf numFmtId="0" fontId="1" fillId="0" borderId="26" xfId="0" applyFont="1" applyBorder="1" applyAlignment="1">
      <alignment horizontal="center"/>
    </xf>
    <xf numFmtId="0" fontId="36" fillId="0" borderId="26" xfId="0" applyFont="1" applyBorder="1" applyAlignment="1">
      <alignment horizontal="center"/>
    </xf>
    <xf numFmtId="0" fontId="4" fillId="0" borderId="15" xfId="0" applyFont="1" applyBorder="1"/>
    <xf numFmtId="0" fontId="35" fillId="10" borderId="26" xfId="0" applyFont="1" applyFill="1" applyBorder="1" applyAlignment="1">
      <alignment horizontal="center"/>
    </xf>
    <xf numFmtId="0" fontId="26" fillId="14" borderId="26" xfId="0" applyFont="1" applyFill="1" applyBorder="1"/>
    <xf numFmtId="0" fontId="2" fillId="14" borderId="26" xfId="0" applyFont="1" applyFill="1" applyBorder="1"/>
    <xf numFmtId="0" fontId="1" fillId="35" borderId="5" xfId="0" applyFont="1" applyFill="1" applyBorder="1" applyAlignment="1">
      <alignment horizontal="center" vertical="center" wrapText="1"/>
    </xf>
    <xf numFmtId="0" fontId="47" fillId="35" borderId="28" xfId="0" applyFont="1" applyFill="1" applyBorder="1"/>
    <xf numFmtId="0" fontId="34" fillId="35" borderId="28" xfId="0" applyFont="1" applyFill="1" applyBorder="1" applyAlignment="1">
      <alignment horizontal="center" vertical="center" wrapText="1"/>
    </xf>
    <xf numFmtId="0" fontId="36" fillId="35" borderId="28" xfId="0" applyFont="1" applyFill="1" applyBorder="1" applyAlignment="1">
      <alignment horizontal="center"/>
    </xf>
    <xf numFmtId="0" fontId="2" fillId="35" borderId="28" xfId="0" applyFont="1" applyFill="1" applyBorder="1" applyAlignment="1">
      <alignment horizontal="center"/>
    </xf>
    <xf numFmtId="0" fontId="9" fillId="6" borderId="26" xfId="0" applyFont="1" applyFill="1" applyBorder="1"/>
    <xf numFmtId="0" fontId="36" fillId="6" borderId="26" xfId="0" applyFont="1" applyFill="1" applyBorder="1"/>
    <xf numFmtId="0" fontId="47" fillId="35" borderId="0" xfId="0" applyFont="1" applyFill="1" applyBorder="1"/>
    <xf numFmtId="0" fontId="34" fillId="35" borderId="0" xfId="0" applyFont="1" applyFill="1" applyBorder="1" applyAlignment="1">
      <alignment horizontal="center" vertical="center" wrapText="1"/>
    </xf>
    <xf numFmtId="0" fontId="36" fillId="35" borderId="0" xfId="0" applyFont="1" applyFill="1" applyBorder="1"/>
    <xf numFmtId="0" fontId="49" fillId="0" borderId="0" xfId="0" applyFont="1"/>
    <xf numFmtId="49" fontId="0" fillId="0" borderId="0" xfId="0" applyNumberFormat="1" applyAlignment="1">
      <alignment wrapText="1"/>
    </xf>
    <xf numFmtId="0" fontId="50" fillId="0" borderId="0" xfId="0" applyFont="1" applyAlignment="1">
      <alignment vertical="center"/>
    </xf>
    <xf numFmtId="0" fontId="36" fillId="0" borderId="0" xfId="0" applyFont="1" applyAlignment="1">
      <alignment horizontal="center" wrapText="1"/>
    </xf>
    <xf numFmtId="1" fontId="41" fillId="0" borderId="0" xfId="0" applyNumberFormat="1" applyFont="1" applyAlignment="1">
      <alignment horizontal="center"/>
    </xf>
    <xf numFmtId="0" fontId="1" fillId="0" borderId="26" xfId="0" applyFont="1" applyBorder="1" applyAlignment="1">
      <alignment horizontal="center"/>
    </xf>
    <xf numFmtId="0" fontId="1" fillId="0" borderId="26" xfId="0" applyFont="1" applyBorder="1" applyAlignment="1">
      <alignment horizontal="right" wrapText="1"/>
    </xf>
    <xf numFmtId="0" fontId="2" fillId="0" borderId="0" xfId="0" applyFont="1" applyFill="1" applyBorder="1"/>
    <xf numFmtId="0" fontId="1" fillId="37" borderId="26" xfId="0" applyFont="1" applyFill="1" applyBorder="1"/>
    <xf numFmtId="0" fontId="26" fillId="37" borderId="21" xfId="0" applyFont="1" applyFill="1" applyBorder="1"/>
    <xf numFmtId="0" fontId="34" fillId="37" borderId="21" xfId="0" applyFont="1" applyFill="1" applyBorder="1"/>
    <xf numFmtId="0" fontId="1" fillId="37" borderId="21" xfId="0" applyFont="1" applyFill="1" applyBorder="1"/>
    <xf numFmtId="0" fontId="34" fillId="37" borderId="26" xfId="0" applyFont="1" applyFill="1" applyBorder="1"/>
    <xf numFmtId="0" fontId="40" fillId="37" borderId="26" xfId="0" applyFont="1" applyFill="1" applyBorder="1"/>
    <xf numFmtId="0" fontId="51" fillId="37" borderId="26" xfId="0" applyFont="1" applyFill="1" applyBorder="1"/>
    <xf numFmtId="0" fontId="0" fillId="35" borderId="26" xfId="0" applyFill="1" applyBorder="1"/>
    <xf numFmtId="0" fontId="2" fillId="35" borderId="26" xfId="0" applyFont="1" applyFill="1" applyBorder="1"/>
    <xf numFmtId="0" fontId="36" fillId="35" borderId="26" xfId="0" applyFont="1" applyFill="1" applyBorder="1"/>
    <xf numFmtId="0" fontId="0" fillId="0" borderId="26" xfId="0" applyBorder="1" applyAlignment="1">
      <alignment wrapText="1"/>
    </xf>
    <xf numFmtId="0" fontId="28" fillId="15" borderId="26" xfId="0" applyFont="1" applyFill="1" applyBorder="1" applyAlignment="1">
      <alignment vertical="center"/>
    </xf>
    <xf numFmtId="0" fontId="34" fillId="5" borderId="26" xfId="0" applyFont="1" applyFill="1" applyBorder="1" applyAlignment="1">
      <alignment horizontal="center" vertical="center" wrapText="1"/>
    </xf>
    <xf numFmtId="0" fontId="8" fillId="0" borderId="26" xfId="0" applyFont="1" applyBorder="1" applyAlignment="1">
      <alignment horizontal="center" vertical="center"/>
    </xf>
    <xf numFmtId="0" fontId="34" fillId="0" borderId="26" xfId="0" applyFont="1" applyBorder="1" applyAlignment="1">
      <alignment horizontal="center" vertical="center"/>
    </xf>
    <xf numFmtId="0" fontId="1" fillId="0" borderId="26" xfId="0" applyFont="1" applyBorder="1" applyAlignment="1">
      <alignment horizontal="center" vertical="center"/>
    </xf>
    <xf numFmtId="0" fontId="9" fillId="6" borderId="26" xfId="0" applyFont="1" applyFill="1" applyBorder="1" applyAlignment="1">
      <alignment wrapText="1"/>
    </xf>
    <xf numFmtId="0" fontId="8" fillId="0" borderId="26" xfId="0" applyFont="1" applyBorder="1" applyAlignment="1">
      <alignment horizontal="center" vertical="center" wrapText="1"/>
    </xf>
    <xf numFmtId="0" fontId="34" fillId="0" borderId="26" xfId="0" applyFont="1" applyBorder="1" applyAlignment="1">
      <alignment horizontal="center" vertical="center" wrapText="1"/>
    </xf>
    <xf numFmtId="2" fontId="2" fillId="25" borderId="0" xfId="0" applyNumberFormat="1" applyFont="1" applyFill="1" applyAlignment="1">
      <alignment wrapText="1"/>
    </xf>
    <xf numFmtId="0" fontId="53" fillId="0" borderId="0" xfId="0" applyFont="1"/>
    <xf numFmtId="0" fontId="54" fillId="0" borderId="39" xfId="0" applyFont="1" applyBorder="1" applyAlignment="1">
      <alignment vertical="center" wrapText="1"/>
    </xf>
    <xf numFmtId="0" fontId="55" fillId="24" borderId="40" xfId="0" applyFont="1" applyFill="1" applyBorder="1" applyAlignment="1">
      <alignment horizontal="center" vertical="center" wrapText="1"/>
    </xf>
    <xf numFmtId="0" fontId="54" fillId="0" borderId="45" xfId="0" applyFont="1" applyBorder="1" applyAlignment="1">
      <alignment vertical="center" wrapText="1"/>
    </xf>
    <xf numFmtId="0" fontId="54" fillId="20" borderId="28" xfId="0" applyFont="1" applyFill="1" applyBorder="1" applyAlignment="1">
      <alignment horizontal="center" vertical="center" wrapText="1"/>
    </xf>
    <xf numFmtId="0" fontId="54" fillId="20" borderId="26" xfId="0" applyFont="1" applyFill="1" applyBorder="1" applyAlignment="1">
      <alignment horizontal="center" vertical="center" wrapText="1"/>
    </xf>
    <xf numFmtId="0" fontId="54" fillId="22" borderId="26" xfId="0" applyFont="1" applyFill="1" applyBorder="1" applyAlignment="1">
      <alignment horizontal="center" vertical="center" wrapText="1"/>
    </xf>
    <xf numFmtId="0" fontId="54" fillId="23" borderId="26" xfId="0" applyFont="1" applyFill="1" applyBorder="1" applyAlignment="1">
      <alignment horizontal="center" vertical="center" wrapText="1"/>
    </xf>
    <xf numFmtId="0" fontId="54" fillId="24" borderId="36" xfId="0" applyFont="1" applyFill="1" applyBorder="1" applyAlignment="1">
      <alignment horizontal="center" vertical="center" wrapText="1"/>
    </xf>
    <xf numFmtId="2" fontId="54" fillId="20" borderId="28" xfId="0" applyNumberFormat="1" applyFont="1" applyFill="1" applyBorder="1" applyAlignment="1">
      <alignment horizontal="center" vertical="center"/>
    </xf>
    <xf numFmtId="2" fontId="54" fillId="20" borderId="26" xfId="0" applyNumberFormat="1" applyFont="1" applyFill="1" applyBorder="1" applyAlignment="1">
      <alignment horizontal="center" vertical="center"/>
    </xf>
    <xf numFmtId="2" fontId="54" fillId="22" borderId="26" xfId="0" applyNumberFormat="1" applyFont="1" applyFill="1" applyBorder="1" applyAlignment="1">
      <alignment horizontal="center" vertical="center"/>
    </xf>
    <xf numFmtId="2" fontId="54" fillId="23" borderId="26" xfId="0" applyNumberFormat="1" applyFont="1" applyFill="1" applyBorder="1" applyAlignment="1">
      <alignment horizontal="center" vertical="center"/>
    </xf>
    <xf numFmtId="2" fontId="54" fillId="24" borderId="36" xfId="0" applyNumberFormat="1" applyFont="1" applyFill="1" applyBorder="1" applyAlignment="1">
      <alignment horizontal="center" vertical="center"/>
    </xf>
    <xf numFmtId="0" fontId="54" fillId="0" borderId="45" xfId="0" applyFont="1" applyBorder="1" applyAlignment="1">
      <alignment vertical="center"/>
    </xf>
    <xf numFmtId="0" fontId="53" fillId="0" borderId="0" xfId="0" applyFont="1" applyAlignment="1">
      <alignment wrapText="1"/>
    </xf>
    <xf numFmtId="0" fontId="53" fillId="0" borderId="0" xfId="0" applyFont="1" applyAlignment="1">
      <alignment horizontal="center" wrapText="1"/>
    </xf>
    <xf numFmtId="0" fontId="53" fillId="0" borderId="0" xfId="0" applyFont="1" applyBorder="1"/>
    <xf numFmtId="0" fontId="56" fillId="3" borderId="54" xfId="0" applyFont="1" applyFill="1" applyBorder="1" applyAlignment="1">
      <alignment horizontal="center"/>
    </xf>
    <xf numFmtId="0" fontId="56" fillId="3" borderId="27" xfId="0" applyFont="1" applyFill="1" applyBorder="1" applyAlignment="1">
      <alignment horizontal="center"/>
    </xf>
    <xf numFmtId="0" fontId="56" fillId="3" borderId="55" xfId="0" applyFont="1" applyFill="1" applyBorder="1" applyAlignment="1">
      <alignment horizontal="center"/>
    </xf>
    <xf numFmtId="0" fontId="56" fillId="17" borderId="44" xfId="0" applyFont="1" applyFill="1" applyBorder="1" applyAlignment="1">
      <alignment horizontal="center" vertical="center" wrapText="1"/>
    </xf>
    <xf numFmtId="0" fontId="53" fillId="29" borderId="54" xfId="0" applyFont="1" applyFill="1" applyBorder="1" applyAlignment="1">
      <alignment horizontal="center" vertical="center"/>
    </xf>
    <xf numFmtId="0" fontId="53" fillId="29" borderId="27" xfId="0" applyFont="1" applyFill="1" applyBorder="1" applyAlignment="1">
      <alignment horizontal="center" vertical="center"/>
    </xf>
    <xf numFmtId="0" fontId="53" fillId="29" borderId="55" xfId="0" applyFont="1" applyFill="1" applyBorder="1" applyAlignment="1">
      <alignment horizontal="center" vertical="center"/>
    </xf>
    <xf numFmtId="0" fontId="57" fillId="30" borderId="49" xfId="0" applyFont="1" applyFill="1" applyBorder="1" applyAlignment="1">
      <alignment horizontal="center" vertical="center"/>
    </xf>
    <xf numFmtId="0" fontId="57" fillId="30" borderId="26" xfId="0" applyFont="1" applyFill="1" applyBorder="1" applyAlignment="1">
      <alignment horizontal="center" vertical="center"/>
    </xf>
    <xf numFmtId="0" fontId="57" fillId="30" borderId="36" xfId="0" applyFont="1" applyFill="1" applyBorder="1" applyAlignment="1">
      <alignment horizontal="center" vertical="center"/>
    </xf>
    <xf numFmtId="0" fontId="57" fillId="31" borderId="49" xfId="0" applyFont="1" applyFill="1" applyBorder="1" applyAlignment="1">
      <alignment horizontal="center" vertical="center"/>
    </xf>
    <xf numFmtId="0" fontId="57" fillId="31" borderId="26" xfId="0" applyFont="1" applyFill="1" applyBorder="1" applyAlignment="1">
      <alignment horizontal="center" vertical="center"/>
    </xf>
    <xf numFmtId="0" fontId="57" fillId="31" borderId="26" xfId="0" applyFont="1" applyFill="1" applyBorder="1" applyAlignment="1">
      <alignment horizontal="center" vertical="center" wrapText="1"/>
    </xf>
    <xf numFmtId="0" fontId="57" fillId="31" borderId="36" xfId="0" applyFont="1" applyFill="1" applyBorder="1" applyAlignment="1">
      <alignment horizontal="center" vertical="center" wrapText="1"/>
    </xf>
    <xf numFmtId="0" fontId="53" fillId="17" borderId="45" xfId="0" applyFont="1" applyFill="1" applyBorder="1"/>
    <xf numFmtId="0" fontId="53" fillId="0" borderId="49" xfId="0" applyFont="1" applyBorder="1" applyAlignment="1">
      <alignment horizontal="center"/>
    </xf>
    <xf numFmtId="0" fontId="53" fillId="0" borderId="26" xfId="0" applyFont="1" applyBorder="1" applyAlignment="1">
      <alignment horizontal="center"/>
    </xf>
    <xf numFmtId="0" fontId="53" fillId="0" borderId="36" xfId="0" applyFont="1" applyBorder="1" applyAlignment="1">
      <alignment horizontal="center"/>
    </xf>
    <xf numFmtId="0" fontId="53" fillId="0" borderId="54" xfId="0" applyFont="1" applyBorder="1" applyAlignment="1">
      <alignment horizontal="center"/>
    </xf>
    <xf numFmtId="0" fontId="53" fillId="0" borderId="27" xfId="0" applyFont="1" applyBorder="1" applyAlignment="1">
      <alignment horizontal="center"/>
    </xf>
    <xf numFmtId="0" fontId="53" fillId="0" borderId="55" xfId="0" applyFont="1" applyBorder="1" applyAlignment="1">
      <alignment horizontal="center"/>
    </xf>
    <xf numFmtId="0" fontId="53" fillId="17" borderId="46" xfId="0" applyFont="1" applyFill="1" applyBorder="1"/>
    <xf numFmtId="0" fontId="53" fillId="0" borderId="56" xfId="0" applyFont="1" applyBorder="1" applyAlignment="1">
      <alignment horizontal="center"/>
    </xf>
    <xf numFmtId="0" fontId="53" fillId="0" borderId="57" xfId="0" applyFont="1" applyBorder="1" applyAlignment="1">
      <alignment horizontal="center"/>
    </xf>
    <xf numFmtId="0" fontId="53" fillId="0" borderId="58" xfId="0" applyFont="1" applyBorder="1" applyAlignment="1">
      <alignment horizontal="center"/>
    </xf>
    <xf numFmtId="0" fontId="53" fillId="0" borderId="50" xfId="0" applyFont="1" applyBorder="1" applyAlignment="1">
      <alignment horizontal="center"/>
    </xf>
    <xf numFmtId="0" fontId="53" fillId="0" borderId="37" xfId="0" applyFont="1" applyBorder="1" applyAlignment="1">
      <alignment horizontal="center"/>
    </xf>
    <xf numFmtId="0" fontId="53" fillId="0" borderId="38" xfId="0" applyFont="1" applyBorder="1" applyAlignment="1">
      <alignment horizontal="center"/>
    </xf>
    <xf numFmtId="0" fontId="58" fillId="11" borderId="19" xfId="0" applyFont="1" applyFill="1" applyBorder="1"/>
    <xf numFmtId="0" fontId="36" fillId="0" borderId="33" xfId="0" applyFont="1" applyBorder="1" applyAlignment="1">
      <alignment horizontal="center" wrapText="1"/>
    </xf>
    <xf numFmtId="0" fontId="0" fillId="0" borderId="34" xfId="0" applyBorder="1" applyAlignment="1">
      <alignment horizontal="center" wrapText="1"/>
    </xf>
    <xf numFmtId="0" fontId="0" fillId="0" borderId="35" xfId="0" applyBorder="1" applyAlignment="1">
      <alignment horizontal="center" wrapText="1"/>
    </xf>
    <xf numFmtId="0" fontId="34" fillId="35" borderId="29" xfId="0" applyFont="1" applyFill="1" applyBorder="1" applyAlignment="1">
      <alignment horizontal="center"/>
    </xf>
    <xf numFmtId="0" fontId="34" fillId="35" borderId="27" xfId="0" applyFont="1" applyFill="1" applyBorder="1" applyAlignment="1">
      <alignment horizontal="center"/>
    </xf>
    <xf numFmtId="0" fontId="34" fillId="35" borderId="28" xfId="0" applyFont="1" applyFill="1" applyBorder="1" applyAlignment="1">
      <alignment horizontal="center"/>
    </xf>
    <xf numFmtId="0" fontId="34" fillId="0" borderId="29" xfId="0" applyFont="1" applyFill="1" applyBorder="1" applyAlignment="1">
      <alignment horizontal="center"/>
    </xf>
    <xf numFmtId="0" fontId="34" fillId="0" borderId="27" xfId="0" applyFont="1" applyFill="1" applyBorder="1" applyAlignment="1">
      <alignment horizontal="center"/>
    </xf>
    <xf numFmtId="0" fontId="34" fillId="0" borderId="28" xfId="0" applyFont="1" applyFill="1" applyBorder="1" applyAlignment="1">
      <alignment horizontal="center"/>
    </xf>
    <xf numFmtId="0" fontId="1" fillId="0" borderId="29" xfId="0" applyFont="1" applyFill="1" applyBorder="1" applyAlignment="1">
      <alignment horizontal="center"/>
    </xf>
    <xf numFmtId="0" fontId="1" fillId="0" borderId="27" xfId="0" applyFont="1" applyFill="1" applyBorder="1" applyAlignment="1">
      <alignment horizontal="center"/>
    </xf>
    <xf numFmtId="0" fontId="1" fillId="0" borderId="28" xfId="0" applyFont="1" applyFill="1" applyBorder="1" applyAlignment="1">
      <alignment horizontal="center"/>
    </xf>
    <xf numFmtId="0" fontId="36" fillId="24" borderId="59" xfId="0" applyFont="1" applyFill="1" applyBorder="1" applyAlignment="1">
      <alignment horizontal="center"/>
    </xf>
    <xf numFmtId="0" fontId="21" fillId="35" borderId="26" xfId="0" applyFont="1" applyFill="1" applyBorder="1" applyAlignment="1">
      <alignment horizontal="center"/>
    </xf>
    <xf numFmtId="0" fontId="16" fillId="35" borderId="26" xfId="0" applyFont="1" applyFill="1" applyBorder="1" applyAlignment="1">
      <alignment horizontal="center"/>
    </xf>
    <xf numFmtId="0" fontId="29" fillId="35" borderId="26" xfId="0" applyFont="1" applyFill="1" applyBorder="1" applyAlignment="1">
      <alignment horizontal="center"/>
    </xf>
    <xf numFmtId="0" fontId="1" fillId="35" borderId="29" xfId="0" applyFont="1" applyFill="1" applyBorder="1" applyAlignment="1">
      <alignment horizontal="center"/>
    </xf>
    <xf numFmtId="0" fontId="1" fillId="35" borderId="27" xfId="0" applyFont="1" applyFill="1" applyBorder="1" applyAlignment="1">
      <alignment horizontal="center"/>
    </xf>
    <xf numFmtId="0" fontId="1" fillId="35" borderId="28" xfId="0" applyFont="1" applyFill="1" applyBorder="1" applyAlignment="1">
      <alignment horizontal="center"/>
    </xf>
    <xf numFmtId="0" fontId="36" fillId="0" borderId="34" xfId="0" applyFont="1" applyBorder="1" applyAlignment="1">
      <alignment horizontal="center" wrapText="1"/>
    </xf>
    <xf numFmtId="0" fontId="36" fillId="0" borderId="35" xfId="0" applyFont="1" applyBorder="1" applyAlignment="1">
      <alignment horizontal="center" wrapText="1"/>
    </xf>
    <xf numFmtId="0" fontId="36" fillId="0" borderId="0" xfId="0" applyFont="1" applyAlignment="1">
      <alignment horizontal="center" wrapText="1"/>
    </xf>
    <xf numFmtId="0" fontId="34" fillId="0" borderId="0" xfId="0" applyFont="1" applyAlignment="1">
      <alignment horizontal="left" wrapText="1"/>
    </xf>
    <xf numFmtId="0" fontId="34" fillId="0" borderId="0" xfId="0" applyFont="1" applyAlignment="1">
      <alignment horizontal="center" wrapText="1"/>
    </xf>
    <xf numFmtId="0" fontId="36" fillId="0" borderId="0" xfId="0" applyFont="1" applyAlignment="1">
      <alignment horizontal="left" wrapText="1"/>
    </xf>
    <xf numFmtId="0" fontId="21" fillId="0" borderId="29" xfId="0" applyFont="1" applyBorder="1" applyAlignment="1">
      <alignment horizontal="center"/>
    </xf>
    <xf numFmtId="0" fontId="16" fillId="0" borderId="13" xfId="0" applyFont="1" applyBorder="1" applyAlignment="1">
      <alignment horizontal="center"/>
    </xf>
    <xf numFmtId="0" fontId="29" fillId="0" borderId="23" xfId="0" applyFont="1" applyBorder="1" applyAlignment="1">
      <alignment horizontal="center"/>
    </xf>
    <xf numFmtId="0" fontId="1" fillId="0" borderId="26" xfId="0" applyFont="1" applyFill="1" applyBorder="1" applyAlignment="1">
      <alignment horizontal="center"/>
    </xf>
    <xf numFmtId="0" fontId="40" fillId="0" borderId="16" xfId="0" applyFont="1" applyFill="1" applyBorder="1" applyAlignment="1">
      <alignment horizontal="center"/>
    </xf>
    <xf numFmtId="0" fontId="40" fillId="0" borderId="13" xfId="0" applyFont="1" applyFill="1" applyBorder="1" applyAlignment="1">
      <alignment horizontal="center"/>
    </xf>
    <xf numFmtId="0" fontId="40" fillId="0" borderId="23" xfId="0" applyFont="1" applyFill="1" applyBorder="1" applyAlignment="1">
      <alignment horizontal="center"/>
    </xf>
    <xf numFmtId="0" fontId="35" fillId="7" borderId="8" xfId="0" applyFont="1" applyFill="1" applyBorder="1" applyAlignment="1">
      <alignment horizontal="center"/>
    </xf>
    <xf numFmtId="0" fontId="3" fillId="2" borderId="2" xfId="0" applyFont="1" applyFill="1" applyBorder="1" applyAlignment="1">
      <alignment horizontal="center"/>
    </xf>
    <xf numFmtId="0" fontId="24" fillId="12" borderId="18" xfId="0" applyFont="1" applyFill="1" applyBorder="1" applyAlignment="1">
      <alignment horizontal="center"/>
    </xf>
    <xf numFmtId="0" fontId="40" fillId="0" borderId="16" xfId="0" applyFont="1" applyBorder="1" applyAlignment="1">
      <alignment horizontal="center"/>
    </xf>
    <xf numFmtId="0" fontId="40" fillId="0" borderId="13" xfId="0" applyFont="1" applyBorder="1" applyAlignment="1">
      <alignment horizontal="center"/>
    </xf>
    <xf numFmtId="0" fontId="40" fillId="0" borderId="23" xfId="0" applyFont="1" applyBorder="1" applyAlignment="1">
      <alignment horizontal="center"/>
    </xf>
    <xf numFmtId="0" fontId="3" fillId="7" borderId="8" xfId="0" applyFont="1" applyFill="1" applyBorder="1" applyAlignment="1">
      <alignment horizontal="center"/>
    </xf>
    <xf numFmtId="0" fontId="21" fillId="0" borderId="26" xfId="0" applyFont="1" applyBorder="1" applyAlignment="1">
      <alignment horizontal="center"/>
    </xf>
    <xf numFmtId="0" fontId="16" fillId="0" borderId="26" xfId="0" applyFont="1" applyBorder="1" applyAlignment="1">
      <alignment horizontal="center"/>
    </xf>
    <xf numFmtId="0" fontId="29" fillId="0" borderId="26" xfId="0" applyFont="1" applyBorder="1" applyAlignment="1">
      <alignment horizontal="center"/>
    </xf>
    <xf numFmtId="0" fontId="21" fillId="0" borderId="27" xfId="0" applyFont="1" applyBorder="1" applyAlignment="1">
      <alignment horizontal="center"/>
    </xf>
    <xf numFmtId="0" fontId="21" fillId="0" borderId="28" xfId="0" applyFont="1" applyBorder="1" applyAlignment="1">
      <alignment horizontal="center"/>
    </xf>
    <xf numFmtId="0" fontId="10" fillId="7" borderId="26" xfId="0" applyFont="1" applyFill="1" applyBorder="1" applyAlignment="1">
      <alignment horizontal="center"/>
    </xf>
    <xf numFmtId="0" fontId="3" fillId="2" borderId="26" xfId="0" applyFont="1" applyFill="1" applyBorder="1" applyAlignment="1">
      <alignment horizontal="center"/>
    </xf>
    <xf numFmtId="0" fontId="24" fillId="12" borderId="26" xfId="0" applyFont="1" applyFill="1" applyBorder="1" applyAlignment="1">
      <alignment horizontal="center"/>
    </xf>
    <xf numFmtId="0" fontId="34" fillId="0" borderId="26" xfId="0" applyFont="1" applyFill="1" applyBorder="1" applyAlignment="1">
      <alignment horizontal="center"/>
    </xf>
    <xf numFmtId="0" fontId="16" fillId="0" borderId="26" xfId="0" applyFont="1" applyFill="1" applyBorder="1" applyAlignment="1">
      <alignment horizontal="center"/>
    </xf>
    <xf numFmtId="0" fontId="29" fillId="0" borderId="26" xfId="0" applyFont="1" applyFill="1" applyBorder="1" applyAlignment="1">
      <alignment horizontal="center"/>
    </xf>
    <xf numFmtId="0" fontId="21" fillId="0" borderId="26" xfId="0" applyFont="1" applyFill="1" applyBorder="1" applyAlignment="1">
      <alignment horizontal="center"/>
    </xf>
    <xf numFmtId="0" fontId="1" fillId="0" borderId="32" xfId="0" applyFont="1" applyFill="1" applyBorder="1" applyAlignment="1">
      <alignment horizontal="center"/>
    </xf>
    <xf numFmtId="0" fontId="0" fillId="0" borderId="0" xfId="0" applyAlignment="1">
      <alignment horizontal="left" wrapText="1"/>
    </xf>
    <xf numFmtId="0" fontId="10" fillId="7" borderId="8" xfId="0" applyFont="1" applyFill="1" applyBorder="1" applyAlignment="1">
      <alignment horizontal="center"/>
    </xf>
    <xf numFmtId="0" fontId="1" fillId="0" borderId="29" xfId="0" applyFont="1" applyFill="1" applyBorder="1" applyAlignment="1">
      <alignment horizontal="center" wrapText="1"/>
    </xf>
    <xf numFmtId="0" fontId="36" fillId="0" borderId="33" xfId="0" applyFont="1" applyBorder="1" applyAlignment="1">
      <alignment horizontal="center"/>
    </xf>
    <xf numFmtId="0" fontId="5" fillId="0" borderId="34" xfId="0" applyFont="1" applyBorder="1" applyAlignment="1">
      <alignment horizontal="center"/>
    </xf>
    <xf numFmtId="0" fontId="5" fillId="0" borderId="35" xfId="0" applyFont="1" applyBorder="1" applyAlignment="1">
      <alignment horizontal="center"/>
    </xf>
    <xf numFmtId="0" fontId="1" fillId="35" borderId="29" xfId="0" applyFont="1" applyFill="1" applyBorder="1" applyAlignment="1">
      <alignment horizontal="center" wrapText="1"/>
    </xf>
    <xf numFmtId="0" fontId="1" fillId="35" borderId="27" xfId="0" applyFont="1" applyFill="1" applyBorder="1" applyAlignment="1">
      <alignment horizontal="center" wrapText="1"/>
    </xf>
    <xf numFmtId="0" fontId="1" fillId="35" borderId="28" xfId="0" applyFont="1" applyFill="1" applyBorder="1" applyAlignment="1">
      <alignment horizontal="center" wrapText="1"/>
    </xf>
    <xf numFmtId="0" fontId="16" fillId="0" borderId="27" xfId="0" applyFont="1" applyFill="1" applyBorder="1" applyAlignment="1">
      <alignment horizontal="center"/>
    </xf>
    <xf numFmtId="0" fontId="29" fillId="0" borderId="28" xfId="0" applyFont="1" applyFill="1" applyBorder="1" applyAlignment="1">
      <alignment horizontal="center"/>
    </xf>
    <xf numFmtId="0" fontId="0" fillId="0" borderId="0" xfId="0" applyAlignment="1">
      <alignment horizontal="center" wrapText="1"/>
    </xf>
    <xf numFmtId="0" fontId="3" fillId="13" borderId="32" xfId="0" applyFont="1" applyFill="1" applyBorder="1" applyAlignment="1">
      <alignment horizontal="center"/>
    </xf>
    <xf numFmtId="0" fontId="25" fillId="13" borderId="32" xfId="0" applyFont="1" applyFill="1" applyBorder="1" applyAlignment="1">
      <alignment horizontal="center"/>
    </xf>
    <xf numFmtId="0" fontId="43" fillId="7" borderId="8" xfId="0" applyFont="1" applyFill="1" applyBorder="1" applyAlignment="1">
      <alignment horizontal="center"/>
    </xf>
    <xf numFmtId="0" fontId="43" fillId="2" borderId="2" xfId="0" applyFont="1" applyFill="1" applyBorder="1" applyAlignment="1">
      <alignment horizontal="center"/>
    </xf>
    <xf numFmtId="0" fontId="25" fillId="13" borderId="26" xfId="0" applyFont="1" applyFill="1" applyBorder="1" applyAlignment="1">
      <alignment horizontal="center"/>
    </xf>
    <xf numFmtId="0" fontId="10" fillId="7" borderId="15" xfId="0" applyFont="1" applyFill="1" applyBorder="1" applyAlignment="1">
      <alignment horizontal="center"/>
    </xf>
    <xf numFmtId="0" fontId="10" fillId="7" borderId="0" xfId="0" applyFont="1" applyFill="1" applyBorder="1" applyAlignment="1">
      <alignment horizontal="center"/>
    </xf>
    <xf numFmtId="0" fontId="0" fillId="0" borderId="14" xfId="0" applyBorder="1" applyAlignment="1">
      <alignment horizontal="center" wrapText="1"/>
    </xf>
    <xf numFmtId="1" fontId="41" fillId="0" borderId="0" xfId="0" applyNumberFormat="1" applyFont="1" applyAlignment="1">
      <alignment horizontal="center"/>
    </xf>
    <xf numFmtId="0" fontId="37" fillId="25" borderId="0" xfId="0" applyFont="1" applyFill="1" applyAlignment="1">
      <alignment horizontal="center" wrapText="1"/>
    </xf>
    <xf numFmtId="0" fontId="36" fillId="0" borderId="26" xfId="0" applyFont="1" applyBorder="1" applyAlignment="1">
      <alignment horizontal="center" wrapText="1"/>
    </xf>
    <xf numFmtId="0" fontId="36" fillId="0" borderId="0" xfId="0" applyFont="1" applyAlignment="1">
      <alignment horizontal="center" vertical="center" wrapText="1"/>
    </xf>
    <xf numFmtId="0" fontId="0" fillId="0" borderId="26" xfId="0" applyBorder="1" applyAlignment="1">
      <alignment horizontal="center" wrapText="1"/>
    </xf>
    <xf numFmtId="0" fontId="36" fillId="0" borderId="32" xfId="0" applyFont="1" applyBorder="1" applyAlignment="1">
      <alignment horizontal="center" textRotation="255" wrapText="1"/>
    </xf>
    <xf numFmtId="0" fontId="0" fillId="0" borderId="12" xfId="0" applyBorder="1" applyAlignment="1">
      <alignment horizontal="center" textRotation="255" wrapText="1"/>
    </xf>
    <xf numFmtId="0" fontId="0" fillId="0" borderId="31" xfId="0" applyBorder="1" applyAlignment="1">
      <alignment horizontal="center" textRotation="255" wrapText="1"/>
    </xf>
    <xf numFmtId="0" fontId="36" fillId="25" borderId="47" xfId="0" applyFont="1" applyFill="1" applyBorder="1" applyAlignment="1">
      <alignment horizontal="center" wrapText="1"/>
    </xf>
    <xf numFmtId="0" fontId="36" fillId="25" borderId="14" xfId="0" applyFont="1" applyFill="1" applyBorder="1" applyAlignment="1">
      <alignment horizontal="center" wrapText="1"/>
    </xf>
    <xf numFmtId="0" fontId="36" fillId="0" borderId="10" xfId="0" applyFont="1" applyBorder="1" applyAlignment="1">
      <alignment horizontal="center" wrapText="1"/>
    </xf>
    <xf numFmtId="0" fontId="36" fillId="24" borderId="26" xfId="0" applyFont="1" applyFill="1" applyBorder="1" applyAlignment="1">
      <alignment horizontal="center" vertical="center" wrapText="1"/>
    </xf>
    <xf numFmtId="0" fontId="0" fillId="24" borderId="26" xfId="0" applyFill="1" applyBorder="1" applyAlignment="1">
      <alignment horizontal="center" vertical="center" wrapText="1"/>
    </xf>
    <xf numFmtId="0" fontId="3" fillId="7" borderId="15" xfId="0" applyFont="1" applyFill="1" applyBorder="1" applyAlignment="1">
      <alignment horizontal="center"/>
    </xf>
    <xf numFmtId="0" fontId="1" fillId="0" borderId="26" xfId="0" applyFont="1" applyBorder="1" applyAlignment="1">
      <alignment horizontal="center"/>
    </xf>
    <xf numFmtId="0" fontId="35" fillId="7" borderId="26" xfId="0" applyFont="1" applyFill="1" applyBorder="1" applyAlignment="1">
      <alignment horizontal="center"/>
    </xf>
    <xf numFmtId="0" fontId="1" fillId="20" borderId="26" xfId="0" applyFont="1" applyFill="1" applyBorder="1" applyAlignment="1">
      <alignment horizontal="center" wrapText="1"/>
    </xf>
    <xf numFmtId="0" fontId="32" fillId="18" borderId="26" xfId="0" applyFont="1" applyFill="1" applyBorder="1" applyAlignment="1">
      <alignment horizontal="center" wrapText="1"/>
    </xf>
    <xf numFmtId="0" fontId="30" fillId="16" borderId="26" xfId="0" applyFont="1" applyFill="1" applyBorder="1" applyAlignment="1">
      <alignment horizontal="center" wrapText="1"/>
    </xf>
    <xf numFmtId="0" fontId="36" fillId="0" borderId="29" xfId="0" applyFont="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35" fillId="7" borderId="27" xfId="0" applyFont="1" applyFill="1" applyBorder="1" applyAlignment="1">
      <alignment horizontal="center"/>
    </xf>
    <xf numFmtId="0" fontId="35" fillId="7" borderId="28" xfId="0" applyFont="1" applyFill="1" applyBorder="1" applyAlignment="1">
      <alignment horizontal="center"/>
    </xf>
    <xf numFmtId="0" fontId="34" fillId="20" borderId="29" xfId="0" applyFont="1" applyFill="1" applyBorder="1" applyAlignment="1">
      <alignment horizontal="center" wrapText="1"/>
    </xf>
    <xf numFmtId="0" fontId="32" fillId="18" borderId="27" xfId="0" applyFont="1" applyFill="1" applyBorder="1" applyAlignment="1">
      <alignment horizontal="center" wrapText="1"/>
    </xf>
    <xf numFmtId="0" fontId="30" fillId="16" borderId="24" xfId="0" applyFont="1" applyFill="1" applyBorder="1" applyAlignment="1">
      <alignment horizontal="center" wrapText="1"/>
    </xf>
    <xf numFmtId="0" fontId="3" fillId="8" borderId="26" xfId="0" applyFont="1" applyFill="1" applyBorder="1" applyAlignment="1">
      <alignment horizontal="center" wrapText="1"/>
    </xf>
    <xf numFmtId="0" fontId="12" fillId="9" borderId="26" xfId="0" applyFont="1" applyFill="1" applyBorder="1" applyAlignment="1">
      <alignment horizontal="center" wrapText="1"/>
    </xf>
    <xf numFmtId="0" fontId="33" fillId="19" borderId="26" xfId="0" applyFont="1" applyFill="1" applyBorder="1" applyAlignment="1">
      <alignment horizontal="center" wrapText="1"/>
    </xf>
    <xf numFmtId="0" fontId="1" fillId="0" borderId="16" xfId="0" applyFont="1" applyBorder="1" applyAlignment="1">
      <alignment horizontal="center"/>
    </xf>
    <xf numFmtId="0" fontId="1" fillId="20" borderId="29" xfId="0" applyFont="1" applyFill="1" applyBorder="1" applyAlignment="1">
      <alignment horizontal="center" wrapText="1"/>
    </xf>
    <xf numFmtId="0" fontId="0" fillId="0" borderId="26" xfId="0" applyFont="1" applyBorder="1" applyAlignment="1">
      <alignment horizontal="center"/>
    </xf>
    <xf numFmtId="0" fontId="5" fillId="0" borderId="26" xfId="0" applyFont="1" applyBorder="1" applyAlignment="1">
      <alignment horizontal="center"/>
    </xf>
    <xf numFmtId="0" fontId="0" fillId="0" borderId="0" xfId="0" applyFont="1" applyAlignment="1">
      <alignment horizontal="center"/>
    </xf>
    <xf numFmtId="1" fontId="41" fillId="0" borderId="0" xfId="0" applyNumberFormat="1" applyFont="1" applyFill="1" applyAlignment="1">
      <alignment horizontal="center"/>
    </xf>
    <xf numFmtId="0" fontId="56" fillId="28" borderId="26" xfId="0" applyFont="1" applyFill="1" applyBorder="1" applyAlignment="1">
      <alignment horizontal="center"/>
    </xf>
    <xf numFmtId="0" fontId="56" fillId="28" borderId="29" xfId="0" applyFont="1" applyFill="1" applyBorder="1" applyAlignment="1">
      <alignment horizontal="center"/>
    </xf>
    <xf numFmtId="0" fontId="56" fillId="28" borderId="27" xfId="0" applyFont="1" applyFill="1" applyBorder="1" applyAlignment="1">
      <alignment horizontal="center"/>
    </xf>
    <xf numFmtId="0" fontId="56" fillId="28" borderId="28" xfId="0" applyFont="1" applyFill="1" applyBorder="1" applyAlignment="1">
      <alignment horizontal="center"/>
    </xf>
    <xf numFmtId="0" fontId="56" fillId="28" borderId="55" xfId="0" applyFont="1" applyFill="1" applyBorder="1" applyAlignment="1">
      <alignment horizontal="center"/>
    </xf>
    <xf numFmtId="0" fontId="53" fillId="0" borderId="54" xfId="0" applyFont="1" applyBorder="1" applyAlignment="1">
      <alignment horizontal="center"/>
    </xf>
    <xf numFmtId="0" fontId="53" fillId="0" borderId="27" xfId="0" applyFont="1" applyBorder="1" applyAlignment="1">
      <alignment horizontal="center"/>
    </xf>
    <xf numFmtId="0" fontId="53" fillId="0" borderId="55" xfId="0" applyFont="1" applyBorder="1" applyAlignment="1">
      <alignment horizontal="center"/>
    </xf>
    <xf numFmtId="0" fontId="56" fillId="32" borderId="48" xfId="0" applyFont="1" applyFill="1" applyBorder="1" applyAlignment="1">
      <alignment horizontal="center"/>
    </xf>
    <xf numFmtId="0" fontId="56" fillId="32" borderId="41" xfId="0" applyFont="1" applyFill="1" applyBorder="1" applyAlignment="1">
      <alignment horizontal="center"/>
    </xf>
    <xf numFmtId="0" fontId="56" fillId="32" borderId="42" xfId="0" applyFont="1" applyFill="1" applyBorder="1" applyAlignment="1">
      <alignment horizontal="center"/>
    </xf>
    <xf numFmtId="0" fontId="56" fillId="28" borderId="49" xfId="0" applyFont="1" applyFill="1" applyBorder="1" applyAlignment="1">
      <alignment horizontal="center"/>
    </xf>
    <xf numFmtId="0" fontId="56" fillId="32" borderId="49" xfId="0" applyFont="1" applyFill="1" applyBorder="1" applyAlignment="1">
      <alignment horizontal="center"/>
    </xf>
    <xf numFmtId="0" fontId="56" fillId="32" borderId="26" xfId="0" applyFont="1" applyFill="1" applyBorder="1" applyAlignment="1">
      <alignment horizontal="center"/>
    </xf>
    <xf numFmtId="0" fontId="56" fillId="32" borderId="36" xfId="0" applyFont="1" applyFill="1" applyBorder="1" applyAlignment="1">
      <alignment horizontal="center"/>
    </xf>
    <xf numFmtId="0" fontId="56" fillId="28" borderId="51" xfId="0" applyFont="1" applyFill="1" applyBorder="1" applyAlignment="1">
      <alignment horizontal="center"/>
    </xf>
    <xf numFmtId="0" fontId="56" fillId="28" borderId="52" xfId="0" applyFont="1" applyFill="1" applyBorder="1" applyAlignment="1">
      <alignment horizontal="center"/>
    </xf>
    <xf numFmtId="0" fontId="56" fillId="28" borderId="53" xfId="0" applyFont="1" applyFill="1" applyBorder="1" applyAlignment="1">
      <alignment horizontal="center"/>
    </xf>
    <xf numFmtId="0" fontId="53" fillId="0" borderId="26" xfId="0" applyFont="1" applyBorder="1" applyAlignment="1">
      <alignment horizontal="center"/>
    </xf>
    <xf numFmtId="0" fontId="56" fillId="3" borderId="51" xfId="0" applyFont="1" applyFill="1" applyBorder="1" applyAlignment="1">
      <alignment horizontal="center"/>
    </xf>
    <xf numFmtId="0" fontId="56" fillId="3" borderId="52" xfId="0" applyFont="1" applyFill="1" applyBorder="1" applyAlignment="1">
      <alignment horizontal="center"/>
    </xf>
    <xf numFmtId="0" fontId="56" fillId="3" borderId="53" xfId="0" applyFont="1" applyFill="1" applyBorder="1" applyAlignment="1">
      <alignment horizontal="center"/>
    </xf>
    <xf numFmtId="0" fontId="53" fillId="0" borderId="0" xfId="0" applyFont="1" applyAlignment="1">
      <alignment horizontal="center" wrapText="1"/>
    </xf>
    <xf numFmtId="0" fontId="53" fillId="24" borderId="0" xfId="0" applyFont="1" applyFill="1" applyAlignment="1">
      <alignment horizontal="center" wrapText="1"/>
    </xf>
    <xf numFmtId="0" fontId="53" fillId="0" borderId="26" xfId="0" applyFont="1" applyBorder="1" applyAlignment="1">
      <alignment horizontal="center" wrapText="1"/>
    </xf>
    <xf numFmtId="0" fontId="53" fillId="35" borderId="0" xfId="0" applyFont="1" applyFill="1" applyAlignment="1">
      <alignment horizontal="center" wrapText="1"/>
    </xf>
    <xf numFmtId="9" fontId="53" fillId="35" borderId="0" xfId="0" applyNumberFormat="1" applyFont="1" applyFill="1" applyAlignment="1">
      <alignment horizontal="center" wrapText="1"/>
    </xf>
    <xf numFmtId="164" fontId="53" fillId="35" borderId="0" xfId="0" applyNumberFormat="1" applyFont="1" applyFill="1" applyAlignment="1">
      <alignment horizontal="center" wrapText="1"/>
    </xf>
    <xf numFmtId="0" fontId="53" fillId="23" borderId="0" xfId="0" applyFont="1" applyFill="1" applyAlignment="1">
      <alignment horizontal="center" wrapText="1"/>
    </xf>
    <xf numFmtId="1" fontId="41" fillId="0" borderId="0" xfId="0" applyNumberFormat="1" applyFont="1" applyAlignment="1">
      <alignment horizontal="left"/>
    </xf>
    <xf numFmtId="0" fontId="35" fillId="7" borderId="15" xfId="0" applyFont="1" applyFill="1" applyBorder="1" applyAlignment="1">
      <alignment horizontal="center"/>
    </xf>
    <xf numFmtId="0" fontId="36" fillId="0" borderId="14" xfId="0" applyFont="1" applyBorder="1" applyAlignment="1">
      <alignment horizontal="center" vertical="center" wrapText="1"/>
    </xf>
    <xf numFmtId="0" fontId="0" fillId="21" borderId="26" xfId="0" applyFill="1" applyBorder="1" applyAlignment="1">
      <alignment horizontal="center" wrapText="1"/>
    </xf>
    <xf numFmtId="0" fontId="36" fillId="21" borderId="29" xfId="0" applyFont="1" applyFill="1" applyBorder="1" applyAlignment="1">
      <alignment horizontal="center" wrapText="1"/>
    </xf>
    <xf numFmtId="0" fontId="36" fillId="21" borderId="27" xfId="0" applyFont="1" applyFill="1" applyBorder="1" applyAlignment="1">
      <alignment horizontal="center" wrapText="1"/>
    </xf>
    <xf numFmtId="0" fontId="36" fillId="21" borderId="28" xfId="0" applyFont="1" applyFill="1" applyBorder="1" applyAlignment="1">
      <alignment horizontal="center" wrapText="1"/>
    </xf>
    <xf numFmtId="0" fontId="0" fillId="34" borderId="26" xfId="0" applyFill="1" applyBorder="1" applyAlignment="1">
      <alignment horizontal="center" wrapText="1"/>
    </xf>
    <xf numFmtId="0" fontId="0" fillId="21" borderId="29" xfId="0" applyFill="1" applyBorder="1" applyAlignment="1">
      <alignment horizontal="center" wrapText="1"/>
    </xf>
    <xf numFmtId="0" fontId="0" fillId="21" borderId="27" xfId="0" applyFill="1" applyBorder="1" applyAlignment="1">
      <alignment horizontal="center" wrapText="1"/>
    </xf>
    <xf numFmtId="0" fontId="0" fillId="21" borderId="28" xfId="0" applyFill="1" applyBorder="1" applyAlignment="1">
      <alignment horizontal="center" wrapText="1"/>
    </xf>
    <xf numFmtId="0" fontId="36" fillId="21" borderId="26" xfId="0" applyFont="1" applyFill="1" applyBorder="1" applyAlignment="1">
      <alignment horizontal="center" wrapText="1"/>
    </xf>
    <xf numFmtId="1" fontId="41" fillId="0" borderId="0" xfId="0" applyNumberFormat="1" applyFont="1" applyAlignment="1">
      <alignment horizontal="center" wrapText="1"/>
    </xf>
    <xf numFmtId="0" fontId="36" fillId="0" borderId="0" xfId="0" applyFont="1" applyAlignment="1">
      <alignment horizontal="center"/>
    </xf>
    <xf numFmtId="0" fontId="5" fillId="0" borderId="0" xfId="0" applyFont="1" applyAlignment="1">
      <alignment horizontal="center"/>
    </xf>
    <xf numFmtId="0" fontId="36" fillId="0" borderId="29"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2" fillId="21" borderId="26" xfId="0" applyFont="1" applyFill="1" applyBorder="1" applyAlignment="1">
      <alignment horizontal="center" wrapText="1"/>
    </xf>
    <xf numFmtId="0" fontId="36" fillId="0" borderId="14" xfId="0" applyFont="1" applyBorder="1" applyAlignment="1">
      <alignment horizontal="center" wrapText="1"/>
    </xf>
    <xf numFmtId="0" fontId="36" fillId="24" borderId="0" xfId="0" applyFont="1" applyFill="1" applyAlignment="1">
      <alignment horizontal="center" vertical="center" wrapText="1"/>
    </xf>
    <xf numFmtId="0" fontId="0" fillId="24" borderId="0" xfId="0" applyFill="1" applyAlignment="1">
      <alignment horizontal="center" vertical="center" wrapText="1"/>
    </xf>
    <xf numFmtId="0" fontId="10" fillId="7" borderId="31" xfId="0" applyFont="1" applyFill="1" applyBorder="1" applyAlignment="1">
      <alignment horizontal="center"/>
    </xf>
    <xf numFmtId="0" fontId="3" fillId="2" borderId="31" xfId="0" applyFont="1" applyFill="1" applyBorder="1" applyAlignment="1">
      <alignment horizontal="center"/>
    </xf>
    <xf numFmtId="0" fontId="40" fillId="0" borderId="0" xfId="0" applyFont="1" applyAlignment="1">
      <alignment horizontal="left"/>
    </xf>
    <xf numFmtId="0" fontId="38" fillId="25" borderId="0" xfId="0" applyFont="1" applyFill="1" applyAlignment="1">
      <alignment horizontal="center" vertical="center" wrapText="1"/>
    </xf>
    <xf numFmtId="0" fontId="40" fillId="0" borderId="0" xfId="0" applyFont="1" applyAlignment="1">
      <alignment horizontal="center" vertical="center" wrapText="1"/>
    </xf>
    <xf numFmtId="0" fontId="40" fillId="0" borderId="0" xfId="0" applyFont="1" applyAlignment="1">
      <alignment horizontal="left" wrapText="1"/>
    </xf>
    <xf numFmtId="0" fontId="40" fillId="0" borderId="0" xfId="0" applyFont="1" applyAlignment="1">
      <alignment horizontal="center" wrapText="1"/>
    </xf>
    <xf numFmtId="0" fontId="40" fillId="35" borderId="0" xfId="0" applyFont="1" applyFill="1" applyAlignment="1">
      <alignment horizontal="center" vertical="center" wrapText="1"/>
    </xf>
    <xf numFmtId="0" fontId="40" fillId="35" borderId="0" xfId="0" applyFont="1" applyFill="1" applyAlignment="1">
      <alignment horizontal="left" wrapText="1"/>
    </xf>
    <xf numFmtId="0" fontId="40" fillId="35" borderId="0" xfId="0" applyFont="1" applyFill="1" applyBorder="1" applyAlignment="1">
      <alignment horizontal="center" vertical="center" wrapText="1"/>
    </xf>
    <xf numFmtId="0" fontId="40" fillId="35" borderId="0" xfId="0" applyFont="1" applyFill="1" applyBorder="1" applyAlignment="1">
      <alignment horizontal="left" wrapText="1"/>
    </xf>
    <xf numFmtId="1" fontId="40" fillId="0" borderId="0" xfId="0" applyNumberFormat="1" applyFont="1" applyAlignment="1">
      <alignment horizontal="left"/>
    </xf>
    <xf numFmtId="1" fontId="40" fillId="0" borderId="19" xfId="0" applyNumberFormat="1" applyFont="1" applyBorder="1" applyAlignment="1">
      <alignment horizontal="left"/>
    </xf>
    <xf numFmtId="0" fontId="0" fillId="0" borderId="0" xfId="0" applyAlignment="1">
      <alignment horizontal="center" vertical="center"/>
    </xf>
    <xf numFmtId="0" fontId="54" fillId="24" borderId="42" xfId="0" applyFont="1" applyFill="1" applyBorder="1" applyAlignment="1">
      <alignment horizontal="center" vertical="center" wrapText="1"/>
    </xf>
    <xf numFmtId="0" fontId="54" fillId="24" borderId="36" xfId="0" applyFont="1" applyFill="1" applyBorder="1" applyAlignment="1">
      <alignment horizontal="center" vertical="center" wrapText="1"/>
    </xf>
    <xf numFmtId="0" fontId="54" fillId="20" borderId="41" xfId="0" applyFont="1" applyFill="1" applyBorder="1" applyAlignment="1">
      <alignment horizontal="center" vertical="center" wrapText="1"/>
    </xf>
    <xf numFmtId="0" fontId="54" fillId="20" borderId="26" xfId="0" applyFont="1" applyFill="1" applyBorder="1" applyAlignment="1">
      <alignment horizontal="center" vertical="center" wrapText="1"/>
    </xf>
    <xf numFmtId="0" fontId="54" fillId="22" borderId="41" xfId="0" applyFont="1" applyFill="1" applyBorder="1" applyAlignment="1">
      <alignment horizontal="center" vertical="center" wrapText="1"/>
    </xf>
    <xf numFmtId="0" fontId="54" fillId="22" borderId="26" xfId="0" applyFont="1" applyFill="1" applyBorder="1" applyAlignment="1">
      <alignment horizontal="center" vertical="center" wrapText="1"/>
    </xf>
    <xf numFmtId="0" fontId="54" fillId="23" borderId="41" xfId="0" applyFont="1" applyFill="1" applyBorder="1" applyAlignment="1">
      <alignment horizontal="center" vertical="center" wrapText="1"/>
    </xf>
    <xf numFmtId="0" fontId="54" fillId="23" borderId="26" xfId="0" applyFont="1" applyFill="1" applyBorder="1" applyAlignment="1">
      <alignment horizontal="center" vertical="center" wrapText="1"/>
    </xf>
    <xf numFmtId="0" fontId="54" fillId="0" borderId="44" xfId="0" applyFont="1" applyBorder="1" applyAlignment="1">
      <alignment vertical="center" wrapText="1"/>
    </xf>
    <xf numFmtId="0" fontId="54" fillId="0" borderId="45" xfId="0" applyFont="1" applyBorder="1" applyAlignment="1">
      <alignment vertical="center" wrapText="1"/>
    </xf>
    <xf numFmtId="0" fontId="54" fillId="20" borderId="43" xfId="0" applyFont="1" applyFill="1" applyBorder="1" applyAlignment="1">
      <alignment horizontal="center" vertical="center" wrapText="1"/>
    </xf>
    <xf numFmtId="0" fontId="54" fillId="20" borderId="28" xfId="0" applyFont="1" applyFill="1" applyBorder="1" applyAlignment="1">
      <alignment horizontal="center" vertical="center" wrapText="1"/>
    </xf>
    <xf numFmtId="0" fontId="55" fillId="20" borderId="33" xfId="0" applyFont="1" applyFill="1" applyBorder="1" applyAlignment="1">
      <alignment horizontal="center" vertical="center" wrapText="1"/>
    </xf>
    <xf numFmtId="0" fontId="55" fillId="20" borderId="34" xfId="0" applyFont="1" applyFill="1" applyBorder="1" applyAlignment="1">
      <alignment horizontal="center" vertical="center" wrapText="1"/>
    </xf>
    <xf numFmtId="0" fontId="55" fillId="22" borderId="33" xfId="0" applyFont="1" applyFill="1" applyBorder="1" applyAlignment="1">
      <alignment horizontal="center" vertical="center" wrapText="1"/>
    </xf>
    <xf numFmtId="0" fontId="55" fillId="22" borderId="34" xfId="0" applyFont="1" applyFill="1" applyBorder="1" applyAlignment="1">
      <alignment horizontal="center" vertical="center" wrapText="1"/>
    </xf>
    <xf numFmtId="0" fontId="55" fillId="22" borderId="35" xfId="0" applyFont="1" applyFill="1" applyBorder="1" applyAlignment="1">
      <alignment horizontal="center" vertical="center" wrapText="1"/>
    </xf>
    <xf numFmtId="0" fontId="55" fillId="23" borderId="33" xfId="0" applyFont="1" applyFill="1" applyBorder="1" applyAlignment="1">
      <alignment horizontal="center" vertical="center" wrapText="1"/>
    </xf>
    <xf numFmtId="0" fontId="55" fillId="23" borderId="34" xfId="0" applyFont="1" applyFill="1" applyBorder="1" applyAlignment="1">
      <alignment horizontal="center" vertical="center" wrapText="1"/>
    </xf>
    <xf numFmtId="0" fontId="55" fillId="23" borderId="35"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165100</xdr:colOff>
      <xdr:row>37</xdr:row>
      <xdr:rowOff>152400</xdr:rowOff>
    </xdr:to>
    <xdr:sp macro="" textlink="">
      <xdr:nvSpPr>
        <xdr:cNvPr id="1029" name="Rectangle 5"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37</xdr:row>
      <xdr:rowOff>152400</xdr:rowOff>
    </xdr:to>
    <xdr:sp macro="" textlink="">
      <xdr:nvSpPr>
        <xdr:cNvPr id="1031" name="Rectangle 7"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37</xdr:row>
      <xdr:rowOff>152400</xdr:rowOff>
    </xdr:to>
    <xdr:sp macro="" textlink="">
      <xdr:nvSpPr>
        <xdr:cNvPr id="2" name="AutoShape 7"/>
        <xdr:cNvSpPr>
          <a:spLocks noChangeArrowheads="1"/>
        </xdr:cNvSpPr>
      </xdr:nvSpPr>
      <xdr:spPr bwMode="auto">
        <a:xfrm>
          <a:off x="0" y="0"/>
          <a:ext cx="675005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37</xdr:row>
      <xdr:rowOff>38100</xdr:rowOff>
    </xdr:to>
    <xdr:sp macro="" textlink="">
      <xdr:nvSpPr>
        <xdr:cNvPr id="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37</xdr:row>
      <xdr:rowOff>38100</xdr:rowOff>
    </xdr:to>
    <xdr:sp macro="" textlink="">
      <xdr:nvSpPr>
        <xdr:cNvPr id="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5"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6"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7"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8"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9"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10"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11"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12"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33</xdr:row>
      <xdr:rowOff>0</xdr:rowOff>
    </xdr:to>
    <xdr:sp macro="" textlink="">
      <xdr:nvSpPr>
        <xdr:cNvPr id="1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622300</xdr:colOff>
      <xdr:row>35</xdr:row>
      <xdr:rowOff>0</xdr:rowOff>
    </xdr:to>
    <xdr:sp macro="" textlink="">
      <xdr:nvSpPr>
        <xdr:cNvPr id="14" name="AutoShape 7"/>
        <xdr:cNvSpPr>
          <a:spLocks noChangeArrowheads="1"/>
        </xdr:cNvSpPr>
      </xdr:nvSpPr>
      <xdr:spPr bwMode="auto">
        <a:xfrm>
          <a:off x="0" y="0"/>
          <a:ext cx="6413500" cy="53340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6</xdr:col>
      <xdr:colOff>457200</xdr:colOff>
      <xdr:row>0</xdr:row>
      <xdr:rowOff>0</xdr:rowOff>
    </xdr:from>
    <xdr:to>
      <xdr:col>14</xdr:col>
      <xdr:colOff>400050</xdr:colOff>
      <xdr:row>32</xdr:row>
      <xdr:rowOff>152400</xdr:rowOff>
    </xdr:to>
    <xdr:sp macro="" textlink="">
      <xdr:nvSpPr>
        <xdr:cNvPr id="15" name="AutoShape 7"/>
        <xdr:cNvSpPr>
          <a:spLocks noChangeArrowheads="1"/>
        </xdr:cNvSpPr>
      </xdr:nvSpPr>
      <xdr:spPr bwMode="auto">
        <a:xfrm>
          <a:off x="6410325" y="0"/>
          <a:ext cx="6410325" cy="5334000"/>
        </a:xfrm>
        <a:custGeom>
          <a:avLst/>
          <a:gdLst/>
          <a:ahLst/>
          <a:cxnLst/>
          <a:rect l="0" t="0" r="r" b="b"/>
          <a:pathLst/>
        </a:cu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266700</xdr:colOff>
      <xdr:row>8</xdr:row>
      <xdr:rowOff>152400</xdr:rowOff>
    </xdr:from>
    <xdr:to>
      <xdr:col>9</xdr:col>
      <xdr:colOff>52107</xdr:colOff>
      <xdr:row>9</xdr:row>
      <xdr:rowOff>1681</xdr:rowOff>
    </xdr:to>
    <xdr:cxnSp macro="">
      <xdr:nvCxnSpPr>
        <xdr:cNvPr id="3" name="Straight Arrow Connector 2"/>
        <xdr:cNvCxnSpPr/>
      </xdr:nvCxnSpPr>
      <xdr:spPr>
        <a:xfrm flipV="1">
          <a:off x="3829050" y="24193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xdr:row>
      <xdr:rowOff>457200</xdr:rowOff>
    </xdr:from>
    <xdr:to>
      <xdr:col>11</xdr:col>
      <xdr:colOff>123825</xdr:colOff>
      <xdr:row>11</xdr:row>
      <xdr:rowOff>19050</xdr:rowOff>
    </xdr:to>
    <xdr:cxnSp macro="">
      <xdr:nvCxnSpPr>
        <xdr:cNvPr id="46" name="Straight Arrow Connector 45"/>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48" name="Straight Arrow Connector 47"/>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xdr:row>
      <xdr:rowOff>285750</xdr:rowOff>
    </xdr:from>
    <xdr:to>
      <xdr:col>23</xdr:col>
      <xdr:colOff>42582</xdr:colOff>
      <xdr:row>9</xdr:row>
      <xdr:rowOff>154081</xdr:rowOff>
    </xdr:to>
    <xdr:cxnSp macro="">
      <xdr:nvCxnSpPr>
        <xdr:cNvPr id="49" name="Straight Arrow Connector 48"/>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50" name="Straight Arrow Connector 49"/>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52" name="Straight Arrow Connector 51"/>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32</xdr:row>
      <xdr:rowOff>457200</xdr:rowOff>
    </xdr:from>
    <xdr:to>
      <xdr:col>11</xdr:col>
      <xdr:colOff>123825</xdr:colOff>
      <xdr:row>34</xdr:row>
      <xdr:rowOff>19050</xdr:rowOff>
    </xdr:to>
    <xdr:cxnSp macro="">
      <xdr:nvCxnSpPr>
        <xdr:cNvPr id="58" name="Straight Arrow Connector 57"/>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32</xdr:row>
      <xdr:rowOff>533400</xdr:rowOff>
    </xdr:from>
    <xdr:to>
      <xdr:col>25</xdr:col>
      <xdr:colOff>0</xdr:colOff>
      <xdr:row>34</xdr:row>
      <xdr:rowOff>19050</xdr:rowOff>
    </xdr:to>
    <xdr:cxnSp macro="">
      <xdr:nvCxnSpPr>
        <xdr:cNvPr id="60" name="Straight Arrow Connector 59"/>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43</xdr:row>
      <xdr:rowOff>457200</xdr:rowOff>
    </xdr:from>
    <xdr:to>
      <xdr:col>11</xdr:col>
      <xdr:colOff>123825</xdr:colOff>
      <xdr:row>45</xdr:row>
      <xdr:rowOff>19050</xdr:rowOff>
    </xdr:to>
    <xdr:cxnSp macro="">
      <xdr:nvCxnSpPr>
        <xdr:cNvPr id="62" name="Straight Arrow Connector 61"/>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43</xdr:row>
      <xdr:rowOff>533400</xdr:rowOff>
    </xdr:from>
    <xdr:to>
      <xdr:col>25</xdr:col>
      <xdr:colOff>0</xdr:colOff>
      <xdr:row>45</xdr:row>
      <xdr:rowOff>19050</xdr:rowOff>
    </xdr:to>
    <xdr:cxnSp macro="">
      <xdr:nvCxnSpPr>
        <xdr:cNvPr id="64" name="Straight Arrow Connector 63"/>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66" name="Straight Arrow Connector 65"/>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68" name="Straight Arrow Connector 67"/>
        <xdr:cNvCxnSpPr/>
      </xdr:nvCxnSpPr>
      <xdr:spPr>
        <a:xfrm flipH="1">
          <a:off x="11172826" y="146685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19</xdr:row>
      <xdr:rowOff>152400</xdr:rowOff>
    </xdr:from>
    <xdr:to>
      <xdr:col>9</xdr:col>
      <xdr:colOff>52107</xdr:colOff>
      <xdr:row>20</xdr:row>
      <xdr:rowOff>1681</xdr:rowOff>
    </xdr:to>
    <xdr:cxnSp macro="">
      <xdr:nvCxnSpPr>
        <xdr:cNvPr id="70" name="Straight Arrow Connector 69"/>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71" name="Straight Arrow Connector 70"/>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72" name="Straight Arrow Connector 71"/>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18</xdr:row>
      <xdr:rowOff>285750</xdr:rowOff>
    </xdr:from>
    <xdr:to>
      <xdr:col>23</xdr:col>
      <xdr:colOff>42582</xdr:colOff>
      <xdr:row>20</xdr:row>
      <xdr:rowOff>154081</xdr:rowOff>
    </xdr:to>
    <xdr:cxnSp macro="">
      <xdr:nvCxnSpPr>
        <xdr:cNvPr id="73" name="Straight Arrow Connector 72"/>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32</xdr:row>
      <xdr:rowOff>457200</xdr:rowOff>
    </xdr:from>
    <xdr:to>
      <xdr:col>11</xdr:col>
      <xdr:colOff>123825</xdr:colOff>
      <xdr:row>34</xdr:row>
      <xdr:rowOff>19050</xdr:rowOff>
    </xdr:to>
    <xdr:cxnSp macro="">
      <xdr:nvCxnSpPr>
        <xdr:cNvPr id="79" name="Straight Arrow Connector 7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32</xdr:row>
      <xdr:rowOff>533400</xdr:rowOff>
    </xdr:from>
    <xdr:to>
      <xdr:col>25</xdr:col>
      <xdr:colOff>0</xdr:colOff>
      <xdr:row>34</xdr:row>
      <xdr:rowOff>19050</xdr:rowOff>
    </xdr:to>
    <xdr:cxnSp macro="">
      <xdr:nvCxnSpPr>
        <xdr:cNvPr id="80" name="Straight Arrow Connector 7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31</xdr:row>
      <xdr:rowOff>152400</xdr:rowOff>
    </xdr:from>
    <xdr:to>
      <xdr:col>9</xdr:col>
      <xdr:colOff>52107</xdr:colOff>
      <xdr:row>32</xdr:row>
      <xdr:rowOff>1681</xdr:rowOff>
    </xdr:to>
    <xdr:cxnSp macro="">
      <xdr:nvCxnSpPr>
        <xdr:cNvPr id="81" name="Straight Arrow Connector 80"/>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32</xdr:row>
      <xdr:rowOff>457200</xdr:rowOff>
    </xdr:from>
    <xdr:to>
      <xdr:col>11</xdr:col>
      <xdr:colOff>123825</xdr:colOff>
      <xdr:row>34</xdr:row>
      <xdr:rowOff>19050</xdr:rowOff>
    </xdr:to>
    <xdr:cxnSp macro="">
      <xdr:nvCxnSpPr>
        <xdr:cNvPr id="82" name="Straight Arrow Connector 81"/>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32</xdr:row>
      <xdr:rowOff>533400</xdr:rowOff>
    </xdr:from>
    <xdr:to>
      <xdr:col>25</xdr:col>
      <xdr:colOff>0</xdr:colOff>
      <xdr:row>34</xdr:row>
      <xdr:rowOff>19050</xdr:rowOff>
    </xdr:to>
    <xdr:cxnSp macro="">
      <xdr:nvCxnSpPr>
        <xdr:cNvPr id="83" name="Straight Arrow Connector 82"/>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30</xdr:row>
      <xdr:rowOff>285750</xdr:rowOff>
    </xdr:from>
    <xdr:to>
      <xdr:col>23</xdr:col>
      <xdr:colOff>42582</xdr:colOff>
      <xdr:row>32</xdr:row>
      <xdr:rowOff>154081</xdr:rowOff>
    </xdr:to>
    <xdr:cxnSp macro="">
      <xdr:nvCxnSpPr>
        <xdr:cNvPr id="84" name="Straight Arrow Connector 83"/>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43</xdr:row>
      <xdr:rowOff>457200</xdr:rowOff>
    </xdr:from>
    <xdr:to>
      <xdr:col>11</xdr:col>
      <xdr:colOff>123825</xdr:colOff>
      <xdr:row>45</xdr:row>
      <xdr:rowOff>19050</xdr:rowOff>
    </xdr:to>
    <xdr:cxnSp macro="">
      <xdr:nvCxnSpPr>
        <xdr:cNvPr id="86" name="Straight Arrow Connector 85"/>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43</xdr:row>
      <xdr:rowOff>533400</xdr:rowOff>
    </xdr:from>
    <xdr:to>
      <xdr:col>25</xdr:col>
      <xdr:colOff>0</xdr:colOff>
      <xdr:row>45</xdr:row>
      <xdr:rowOff>19050</xdr:rowOff>
    </xdr:to>
    <xdr:cxnSp macro="">
      <xdr:nvCxnSpPr>
        <xdr:cNvPr id="87" name="Straight Arrow Connector 86"/>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42</xdr:row>
      <xdr:rowOff>152400</xdr:rowOff>
    </xdr:from>
    <xdr:to>
      <xdr:col>9</xdr:col>
      <xdr:colOff>52107</xdr:colOff>
      <xdr:row>43</xdr:row>
      <xdr:rowOff>1681</xdr:rowOff>
    </xdr:to>
    <xdr:cxnSp macro="">
      <xdr:nvCxnSpPr>
        <xdr:cNvPr id="88" name="Straight Arrow Connector 87"/>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43</xdr:row>
      <xdr:rowOff>457200</xdr:rowOff>
    </xdr:from>
    <xdr:to>
      <xdr:col>11</xdr:col>
      <xdr:colOff>123825</xdr:colOff>
      <xdr:row>45</xdr:row>
      <xdr:rowOff>19050</xdr:rowOff>
    </xdr:to>
    <xdr:cxnSp macro="">
      <xdr:nvCxnSpPr>
        <xdr:cNvPr id="89" name="Straight Arrow Connector 8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43</xdr:row>
      <xdr:rowOff>533400</xdr:rowOff>
    </xdr:from>
    <xdr:to>
      <xdr:col>25</xdr:col>
      <xdr:colOff>0</xdr:colOff>
      <xdr:row>45</xdr:row>
      <xdr:rowOff>19050</xdr:rowOff>
    </xdr:to>
    <xdr:cxnSp macro="">
      <xdr:nvCxnSpPr>
        <xdr:cNvPr id="90" name="Straight Arrow Connector 8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41</xdr:row>
      <xdr:rowOff>285750</xdr:rowOff>
    </xdr:from>
    <xdr:to>
      <xdr:col>23</xdr:col>
      <xdr:colOff>42582</xdr:colOff>
      <xdr:row>43</xdr:row>
      <xdr:rowOff>154081</xdr:rowOff>
    </xdr:to>
    <xdr:cxnSp macro="">
      <xdr:nvCxnSpPr>
        <xdr:cNvPr id="91" name="Straight Arrow Connector 90"/>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43</xdr:row>
      <xdr:rowOff>457200</xdr:rowOff>
    </xdr:from>
    <xdr:to>
      <xdr:col>11</xdr:col>
      <xdr:colOff>123825</xdr:colOff>
      <xdr:row>45</xdr:row>
      <xdr:rowOff>19050</xdr:rowOff>
    </xdr:to>
    <xdr:cxnSp macro="">
      <xdr:nvCxnSpPr>
        <xdr:cNvPr id="92" name="Straight Arrow Connector 91"/>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43</xdr:row>
      <xdr:rowOff>533400</xdr:rowOff>
    </xdr:from>
    <xdr:to>
      <xdr:col>25</xdr:col>
      <xdr:colOff>0</xdr:colOff>
      <xdr:row>45</xdr:row>
      <xdr:rowOff>19050</xdr:rowOff>
    </xdr:to>
    <xdr:cxnSp macro="">
      <xdr:nvCxnSpPr>
        <xdr:cNvPr id="93" name="Straight Arrow Connector 92"/>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43</xdr:row>
      <xdr:rowOff>457200</xdr:rowOff>
    </xdr:from>
    <xdr:to>
      <xdr:col>11</xdr:col>
      <xdr:colOff>123825</xdr:colOff>
      <xdr:row>45</xdr:row>
      <xdr:rowOff>19050</xdr:rowOff>
    </xdr:to>
    <xdr:cxnSp macro="">
      <xdr:nvCxnSpPr>
        <xdr:cNvPr id="94" name="Straight Arrow Connector 93"/>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43</xdr:row>
      <xdr:rowOff>533400</xdr:rowOff>
    </xdr:from>
    <xdr:to>
      <xdr:col>25</xdr:col>
      <xdr:colOff>0</xdr:colOff>
      <xdr:row>45</xdr:row>
      <xdr:rowOff>19050</xdr:rowOff>
    </xdr:to>
    <xdr:cxnSp macro="">
      <xdr:nvCxnSpPr>
        <xdr:cNvPr id="95" name="Straight Arrow Connector 94"/>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42</xdr:row>
      <xdr:rowOff>152400</xdr:rowOff>
    </xdr:from>
    <xdr:to>
      <xdr:col>9</xdr:col>
      <xdr:colOff>52107</xdr:colOff>
      <xdr:row>43</xdr:row>
      <xdr:rowOff>1681</xdr:rowOff>
    </xdr:to>
    <xdr:cxnSp macro="">
      <xdr:nvCxnSpPr>
        <xdr:cNvPr id="96" name="Straight Arrow Connector 95"/>
        <xdr:cNvCxnSpPr/>
      </xdr:nvCxnSpPr>
      <xdr:spPr>
        <a:xfrm flipV="1">
          <a:off x="3829050" y="127158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43</xdr:row>
      <xdr:rowOff>457200</xdr:rowOff>
    </xdr:from>
    <xdr:to>
      <xdr:col>11</xdr:col>
      <xdr:colOff>123825</xdr:colOff>
      <xdr:row>45</xdr:row>
      <xdr:rowOff>19050</xdr:rowOff>
    </xdr:to>
    <xdr:cxnSp macro="">
      <xdr:nvCxnSpPr>
        <xdr:cNvPr id="97" name="Straight Arrow Connector 96"/>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43</xdr:row>
      <xdr:rowOff>533400</xdr:rowOff>
    </xdr:from>
    <xdr:to>
      <xdr:col>25</xdr:col>
      <xdr:colOff>0</xdr:colOff>
      <xdr:row>45</xdr:row>
      <xdr:rowOff>19050</xdr:rowOff>
    </xdr:to>
    <xdr:cxnSp macro="">
      <xdr:nvCxnSpPr>
        <xdr:cNvPr id="98" name="Straight Arrow Connector 97"/>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41</xdr:row>
      <xdr:rowOff>285750</xdr:rowOff>
    </xdr:from>
    <xdr:to>
      <xdr:col>23</xdr:col>
      <xdr:colOff>42582</xdr:colOff>
      <xdr:row>43</xdr:row>
      <xdr:rowOff>154081</xdr:rowOff>
    </xdr:to>
    <xdr:cxnSp macro="">
      <xdr:nvCxnSpPr>
        <xdr:cNvPr id="99" name="Straight Arrow Connector 98"/>
        <xdr:cNvCxnSpPr/>
      </xdr:nvCxnSpPr>
      <xdr:spPr>
        <a:xfrm flipV="1">
          <a:off x="11610975" y="124872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100" name="Straight Arrow Connector 9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101" name="Straight Arrow Connector 10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102" name="Straight Arrow Connector 101"/>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103" name="Straight Arrow Connector 10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152400</xdr:rowOff>
    </xdr:from>
    <xdr:to>
      <xdr:col>9</xdr:col>
      <xdr:colOff>52107</xdr:colOff>
      <xdr:row>54</xdr:row>
      <xdr:rowOff>1681</xdr:rowOff>
    </xdr:to>
    <xdr:cxnSp macro="">
      <xdr:nvCxnSpPr>
        <xdr:cNvPr id="104" name="Straight Arrow Connector 103"/>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105" name="Straight Arrow Connector 104"/>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106" name="Straight Arrow Connector 105"/>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52</xdr:row>
      <xdr:rowOff>285750</xdr:rowOff>
    </xdr:from>
    <xdr:to>
      <xdr:col>23</xdr:col>
      <xdr:colOff>42582</xdr:colOff>
      <xdr:row>54</xdr:row>
      <xdr:rowOff>154081</xdr:rowOff>
    </xdr:to>
    <xdr:cxnSp macro="">
      <xdr:nvCxnSpPr>
        <xdr:cNvPr id="107" name="Straight Arrow Connector 106"/>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108" name="Straight Arrow Connector 107"/>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109" name="Straight Arrow Connector 108"/>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110" name="Straight Arrow Connector 10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111" name="Straight Arrow Connector 11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53</xdr:row>
      <xdr:rowOff>152400</xdr:rowOff>
    </xdr:from>
    <xdr:to>
      <xdr:col>9</xdr:col>
      <xdr:colOff>52107</xdr:colOff>
      <xdr:row>54</xdr:row>
      <xdr:rowOff>1681</xdr:rowOff>
    </xdr:to>
    <xdr:cxnSp macro="">
      <xdr:nvCxnSpPr>
        <xdr:cNvPr id="112" name="Straight Arrow Connector 111"/>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54</xdr:row>
      <xdr:rowOff>457200</xdr:rowOff>
    </xdr:from>
    <xdr:to>
      <xdr:col>11</xdr:col>
      <xdr:colOff>123825</xdr:colOff>
      <xdr:row>56</xdr:row>
      <xdr:rowOff>19050</xdr:rowOff>
    </xdr:to>
    <xdr:cxnSp macro="">
      <xdr:nvCxnSpPr>
        <xdr:cNvPr id="113" name="Straight Arrow Connector 112"/>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54</xdr:row>
      <xdr:rowOff>533400</xdr:rowOff>
    </xdr:from>
    <xdr:to>
      <xdr:col>25</xdr:col>
      <xdr:colOff>0</xdr:colOff>
      <xdr:row>56</xdr:row>
      <xdr:rowOff>19050</xdr:rowOff>
    </xdr:to>
    <xdr:cxnSp macro="">
      <xdr:nvCxnSpPr>
        <xdr:cNvPr id="114" name="Straight Arrow Connector 113"/>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52</xdr:row>
      <xdr:rowOff>285750</xdr:rowOff>
    </xdr:from>
    <xdr:to>
      <xdr:col>23</xdr:col>
      <xdr:colOff>42582</xdr:colOff>
      <xdr:row>54</xdr:row>
      <xdr:rowOff>154081</xdr:rowOff>
    </xdr:to>
    <xdr:cxnSp macro="">
      <xdr:nvCxnSpPr>
        <xdr:cNvPr id="115" name="Straight Arrow Connector 114"/>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2" name="Straight Arrow Connector 1"/>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1657350</xdr:colOff>
      <xdr:row>6</xdr:row>
      <xdr:rowOff>85725</xdr:rowOff>
    </xdr:from>
    <xdr:to>
      <xdr:col>8</xdr:col>
      <xdr:colOff>2471457</xdr:colOff>
      <xdr:row>8</xdr:row>
      <xdr:rowOff>154081</xdr:rowOff>
    </xdr:to>
    <xdr:cxnSp macro="">
      <xdr:nvCxnSpPr>
        <xdr:cNvPr id="3" name="Straight Arrow Connector 2"/>
        <xdr:cNvCxnSpPr/>
      </xdr:nvCxnSpPr>
      <xdr:spPr>
        <a:xfrm flipV="1">
          <a:off x="55245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6" name="Straight Arrow Connector 5"/>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7" name="Straight Arrow Connector 6"/>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14" name="Straight Arrow Connector 13"/>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28</xdr:row>
      <xdr:rowOff>85725</xdr:rowOff>
    </xdr:from>
    <xdr:to>
      <xdr:col>8</xdr:col>
      <xdr:colOff>718857</xdr:colOff>
      <xdr:row>30</xdr:row>
      <xdr:rowOff>154081</xdr:rowOff>
    </xdr:to>
    <xdr:cxnSp macro="">
      <xdr:nvCxnSpPr>
        <xdr:cNvPr id="15" name="Straight Arrow Connector 14"/>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18" name="Straight Arrow Connector 17"/>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22" name="Straight Arrow Connector 21"/>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6" name="Straight Arrow Connector 25"/>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1685925</xdr:colOff>
      <xdr:row>17</xdr:row>
      <xdr:rowOff>57150</xdr:rowOff>
    </xdr:from>
    <xdr:to>
      <xdr:col>9</xdr:col>
      <xdr:colOff>4482</xdr:colOff>
      <xdr:row>19</xdr:row>
      <xdr:rowOff>125506</xdr:rowOff>
    </xdr:to>
    <xdr:cxnSp macro="">
      <xdr:nvCxnSpPr>
        <xdr:cNvPr id="27" name="Straight Arrow Connector 26"/>
        <xdr:cNvCxnSpPr/>
      </xdr:nvCxnSpPr>
      <xdr:spPr>
        <a:xfrm flipV="1">
          <a:off x="5553075" y="38481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30" name="Straight Arrow Connector 29"/>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27</xdr:row>
      <xdr:rowOff>152400</xdr:rowOff>
    </xdr:from>
    <xdr:to>
      <xdr:col>9</xdr:col>
      <xdr:colOff>14007</xdr:colOff>
      <xdr:row>30</xdr:row>
      <xdr:rowOff>58831</xdr:rowOff>
    </xdr:to>
    <xdr:cxnSp macro="">
      <xdr:nvCxnSpPr>
        <xdr:cNvPr id="31" name="Straight Arrow Connector 30"/>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2" name="Straight Arrow Connector 31"/>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4" name="Straight Arrow Connector 33"/>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38</xdr:row>
      <xdr:rowOff>152400</xdr:rowOff>
    </xdr:from>
    <xdr:to>
      <xdr:col>9</xdr:col>
      <xdr:colOff>14007</xdr:colOff>
      <xdr:row>41</xdr:row>
      <xdr:rowOff>58831</xdr:rowOff>
    </xdr:to>
    <xdr:cxnSp macro="">
      <xdr:nvCxnSpPr>
        <xdr:cNvPr id="35" name="Straight Arrow Connector 34"/>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6" name="Straight Arrow Connector 35"/>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38" name="Straight Arrow Connector 37"/>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49</xdr:row>
      <xdr:rowOff>152400</xdr:rowOff>
    </xdr:from>
    <xdr:to>
      <xdr:col>9</xdr:col>
      <xdr:colOff>14007</xdr:colOff>
      <xdr:row>52</xdr:row>
      <xdr:rowOff>58831</xdr:rowOff>
    </xdr:to>
    <xdr:cxnSp macro="">
      <xdr:nvCxnSpPr>
        <xdr:cNvPr id="39" name="Straight Arrow Connector 38"/>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4</xdr:col>
      <xdr:colOff>793750</xdr:colOff>
      <xdr:row>24</xdr:row>
      <xdr:rowOff>0</xdr:rowOff>
    </xdr:to>
    <xdr:sp macro="" textlink="">
      <xdr:nvSpPr>
        <xdr:cNvPr id="2054"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24</xdr:row>
      <xdr:rowOff>0</xdr:rowOff>
    </xdr:to>
    <xdr:sp macro="" textlink="">
      <xdr:nvSpPr>
        <xdr:cNvPr id="2"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24</xdr:row>
      <xdr:rowOff>0</xdr:rowOff>
    </xdr:to>
    <xdr:sp macro="" textlink="">
      <xdr:nvSpPr>
        <xdr:cNvPr id="3" name="AutoShape 6"/>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24</xdr:row>
      <xdr:rowOff>0</xdr:rowOff>
    </xdr:to>
    <xdr:sp macro="" textlink="">
      <xdr:nvSpPr>
        <xdr:cNvPr id="4" name="AutoShape 6"/>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24</xdr:row>
      <xdr:rowOff>0</xdr:rowOff>
    </xdr:to>
    <xdr:sp macro="" textlink="">
      <xdr:nvSpPr>
        <xdr:cNvPr id="5" name="AutoShape 6"/>
        <xdr:cNvSpPr>
          <a:spLocks noChangeArrowheads="1"/>
        </xdr:cNvSpPr>
      </xdr:nvSpPr>
      <xdr:spPr bwMode="auto">
        <a:xfrm>
          <a:off x="0" y="0"/>
          <a:ext cx="64865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3</xdr:col>
      <xdr:colOff>179294</xdr:colOff>
      <xdr:row>6</xdr:row>
      <xdr:rowOff>78441</xdr:rowOff>
    </xdr:from>
    <xdr:to>
      <xdr:col>3</xdr:col>
      <xdr:colOff>930088</xdr:colOff>
      <xdr:row>6</xdr:row>
      <xdr:rowOff>78441</xdr:rowOff>
    </xdr:to>
    <xdr:cxnSp macro="">
      <xdr:nvCxnSpPr>
        <xdr:cNvPr id="7" name="Straight Arrow Connector 6"/>
        <xdr:cNvCxnSpPr/>
      </xdr:nvCxnSpPr>
      <xdr:spPr>
        <a:xfrm>
          <a:off x="4583206" y="1019735"/>
          <a:ext cx="750794"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2</xdr:row>
      <xdr:rowOff>89647</xdr:rowOff>
    </xdr:from>
    <xdr:to>
      <xdr:col>16</xdr:col>
      <xdr:colOff>504265</xdr:colOff>
      <xdr:row>5</xdr:row>
      <xdr:rowOff>100853</xdr:rowOff>
    </xdr:to>
    <xdr:cxnSp macro="">
      <xdr:nvCxnSpPr>
        <xdr:cNvPr id="9" name="Straight Arrow Connector 8"/>
        <xdr:cNvCxnSpPr/>
      </xdr:nvCxnSpPr>
      <xdr:spPr>
        <a:xfrm flipV="1">
          <a:off x="13906500" y="403412"/>
          <a:ext cx="504265" cy="48185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690282</xdr:colOff>
      <xdr:row>3</xdr:row>
      <xdr:rowOff>78441</xdr:rowOff>
    </xdr:from>
    <xdr:to>
      <xdr:col>8</xdr:col>
      <xdr:colOff>257736</xdr:colOff>
      <xdr:row>3</xdr:row>
      <xdr:rowOff>85165</xdr:rowOff>
    </xdr:to>
    <xdr:cxnSp macro="">
      <xdr:nvCxnSpPr>
        <xdr:cNvPr id="13" name="Straight Arrow Connector 12"/>
        <xdr:cNvCxnSpPr/>
      </xdr:nvCxnSpPr>
      <xdr:spPr>
        <a:xfrm flipV="1">
          <a:off x="8254253" y="549088"/>
          <a:ext cx="542365"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24</xdr:row>
      <xdr:rowOff>0</xdr:rowOff>
    </xdr:to>
    <xdr:sp macro="" textlink="">
      <xdr:nvSpPr>
        <xdr:cNvPr id="6" name="AutoShape 6"/>
        <xdr:cNvSpPr>
          <a:spLocks noChangeArrowheads="1"/>
        </xdr:cNvSpPr>
      </xdr:nvSpPr>
      <xdr:spPr bwMode="auto">
        <a:xfrm>
          <a:off x="0" y="0"/>
          <a:ext cx="6486525" cy="611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17</xdr:col>
      <xdr:colOff>690282</xdr:colOff>
      <xdr:row>2</xdr:row>
      <xdr:rowOff>89645</xdr:rowOff>
    </xdr:from>
    <xdr:to>
      <xdr:col>18</xdr:col>
      <xdr:colOff>257736</xdr:colOff>
      <xdr:row>2</xdr:row>
      <xdr:rowOff>96369</xdr:rowOff>
    </xdr:to>
    <xdr:cxnSp macro="">
      <xdr:nvCxnSpPr>
        <xdr:cNvPr id="12" name="Straight Arrow Connector 11"/>
        <xdr:cNvCxnSpPr/>
      </xdr:nvCxnSpPr>
      <xdr:spPr>
        <a:xfrm flipV="1">
          <a:off x="15134664" y="403410"/>
          <a:ext cx="284631"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1019736</xdr:colOff>
      <xdr:row>3</xdr:row>
      <xdr:rowOff>112059</xdr:rowOff>
    </xdr:from>
    <xdr:to>
      <xdr:col>5</xdr:col>
      <xdr:colOff>885265</xdr:colOff>
      <xdr:row>6</xdr:row>
      <xdr:rowOff>33618</xdr:rowOff>
    </xdr:to>
    <xdr:cxnSp macro="">
      <xdr:nvCxnSpPr>
        <xdr:cNvPr id="14" name="Straight Arrow Connector 13"/>
        <xdr:cNvCxnSpPr/>
      </xdr:nvCxnSpPr>
      <xdr:spPr>
        <a:xfrm flipV="1">
          <a:off x="6600265" y="582706"/>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24</xdr:row>
      <xdr:rowOff>0</xdr:rowOff>
    </xdr:to>
    <xdr:sp macro="" textlink="">
      <xdr:nvSpPr>
        <xdr:cNvPr id="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1"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5"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24</xdr:row>
      <xdr:rowOff>0</xdr:rowOff>
    </xdr:to>
    <xdr:sp macro="" textlink="">
      <xdr:nvSpPr>
        <xdr:cNvPr id="19"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228600</xdr:colOff>
      <xdr:row>25</xdr:row>
      <xdr:rowOff>63500</xdr:rowOff>
    </xdr:to>
    <xdr:sp macro="" textlink="">
      <xdr:nvSpPr>
        <xdr:cNvPr id="20" name="AutoShape 6"/>
        <xdr:cNvSpPr>
          <a:spLocks noChangeArrowheads="1"/>
        </xdr:cNvSpPr>
      </xdr:nvSpPr>
      <xdr:spPr bwMode="auto">
        <a:xfrm>
          <a:off x="0" y="0"/>
          <a:ext cx="6756400" cy="57658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en-US"/>
        </a:p>
      </xdr:txBody>
    </xdr:sp>
    <xdr:clientData/>
  </xdr:twoCellAnchor>
  <xdr:twoCellAnchor>
    <xdr:from>
      <xdr:col>4</xdr:col>
      <xdr:colOff>1038225</xdr:colOff>
      <xdr:row>0</xdr:row>
      <xdr:rowOff>0</xdr:rowOff>
    </xdr:from>
    <xdr:to>
      <xdr:col>13</xdr:col>
      <xdr:colOff>200025</xdr:colOff>
      <xdr:row>23</xdr:row>
      <xdr:rowOff>152400</xdr:rowOff>
    </xdr:to>
    <xdr:sp macro="" textlink="">
      <xdr:nvSpPr>
        <xdr:cNvPr id="21" name="AutoShape 6"/>
        <xdr:cNvSpPr>
          <a:spLocks noChangeArrowheads="1"/>
        </xdr:cNvSpPr>
      </xdr:nvSpPr>
      <xdr:spPr bwMode="auto">
        <a:xfrm>
          <a:off x="6753225" y="0"/>
          <a:ext cx="6753225" cy="5762625"/>
        </a:xfrm>
        <a:custGeom>
          <a:avLst/>
          <a:gdLst/>
          <a:ahLst/>
          <a:cxnLst/>
          <a:rect l="0" t="0" r="r" b="b"/>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600075</xdr:colOff>
      <xdr:row>5</xdr:row>
      <xdr:rowOff>123825</xdr:rowOff>
    </xdr:from>
    <xdr:to>
      <xdr:col>42</xdr:col>
      <xdr:colOff>299757</xdr:colOff>
      <xdr:row>8</xdr:row>
      <xdr:rowOff>30256</xdr:rowOff>
    </xdr:to>
    <xdr:cxnSp macro="">
      <xdr:nvCxnSpPr>
        <xdr:cNvPr id="2" name="Straight Arrow Connector 1"/>
        <xdr:cNvCxnSpPr/>
      </xdr:nvCxnSpPr>
      <xdr:spPr>
        <a:xfrm flipV="1">
          <a:off x="22831425" y="12668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16</xdr:row>
      <xdr:rowOff>104775</xdr:rowOff>
    </xdr:from>
    <xdr:to>
      <xdr:col>42</xdr:col>
      <xdr:colOff>185457</xdr:colOff>
      <xdr:row>19</xdr:row>
      <xdr:rowOff>11206</xdr:rowOff>
    </xdr:to>
    <xdr:cxnSp macro="">
      <xdr:nvCxnSpPr>
        <xdr:cNvPr id="3" name="Straight Arrow Connector 2"/>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628650</xdr:colOff>
      <xdr:row>5</xdr:row>
      <xdr:rowOff>95250</xdr:rowOff>
    </xdr:from>
    <xdr:to>
      <xdr:col>31</xdr:col>
      <xdr:colOff>252132</xdr:colOff>
      <xdr:row>8</xdr:row>
      <xdr:rowOff>1681</xdr:rowOff>
    </xdr:to>
    <xdr:cxnSp macro="">
      <xdr:nvCxnSpPr>
        <xdr:cNvPr id="5" name="Straight Arrow Connector 4"/>
        <xdr:cNvCxnSpPr/>
      </xdr:nvCxnSpPr>
      <xdr:spPr>
        <a:xfrm flipV="1">
          <a:off x="16259175" y="12382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647700</xdr:colOff>
      <xdr:row>16</xdr:row>
      <xdr:rowOff>114300</xdr:rowOff>
    </xdr:from>
    <xdr:to>
      <xdr:col>31</xdr:col>
      <xdr:colOff>271182</xdr:colOff>
      <xdr:row>19</xdr:row>
      <xdr:rowOff>20731</xdr:rowOff>
    </xdr:to>
    <xdr:cxnSp macro="">
      <xdr:nvCxnSpPr>
        <xdr:cNvPr id="6" name="Straight Arrow Connector 5"/>
        <xdr:cNvCxnSpPr/>
      </xdr:nvCxnSpPr>
      <xdr:spPr>
        <a:xfrm flipV="1">
          <a:off x="16278225" y="35909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28</xdr:row>
      <xdr:rowOff>104775</xdr:rowOff>
    </xdr:from>
    <xdr:to>
      <xdr:col>42</xdr:col>
      <xdr:colOff>185457</xdr:colOff>
      <xdr:row>31</xdr:row>
      <xdr:rowOff>11206</xdr:rowOff>
    </xdr:to>
    <xdr:cxnSp macro="">
      <xdr:nvCxnSpPr>
        <xdr:cNvPr id="8" name="Straight Arrow Connector 7"/>
        <xdr:cNvCxnSpPr/>
      </xdr:nvCxnSpPr>
      <xdr:spPr>
        <a:xfrm flipV="1">
          <a:off x="22717125" y="59150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28</xdr:row>
      <xdr:rowOff>95250</xdr:rowOff>
    </xdr:from>
    <xdr:to>
      <xdr:col>31</xdr:col>
      <xdr:colOff>309282</xdr:colOff>
      <xdr:row>31</xdr:row>
      <xdr:rowOff>1681</xdr:rowOff>
    </xdr:to>
    <xdr:cxnSp macro="">
      <xdr:nvCxnSpPr>
        <xdr:cNvPr id="9" name="Straight Arrow Connector 8"/>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39</xdr:row>
      <xdr:rowOff>104775</xdr:rowOff>
    </xdr:from>
    <xdr:to>
      <xdr:col>42</xdr:col>
      <xdr:colOff>185457</xdr:colOff>
      <xdr:row>42</xdr:row>
      <xdr:rowOff>11206</xdr:rowOff>
    </xdr:to>
    <xdr:cxnSp macro="">
      <xdr:nvCxnSpPr>
        <xdr:cNvPr id="10" name="Straight Arrow Connector 9"/>
        <xdr:cNvCxnSpPr/>
      </xdr:nvCxnSpPr>
      <xdr:spPr>
        <a:xfrm flipV="1">
          <a:off x="22717125" y="82486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39</xdr:row>
      <xdr:rowOff>95250</xdr:rowOff>
    </xdr:from>
    <xdr:to>
      <xdr:col>31</xdr:col>
      <xdr:colOff>309282</xdr:colOff>
      <xdr:row>42</xdr:row>
      <xdr:rowOff>1681</xdr:rowOff>
    </xdr:to>
    <xdr:cxnSp macro="">
      <xdr:nvCxnSpPr>
        <xdr:cNvPr id="11" name="Straight Arrow Connector 10"/>
        <xdr:cNvCxnSpPr/>
      </xdr:nvCxnSpPr>
      <xdr:spPr>
        <a:xfrm flipV="1">
          <a:off x="16316325" y="82391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50</xdr:row>
      <xdr:rowOff>104775</xdr:rowOff>
    </xdr:from>
    <xdr:to>
      <xdr:col>42</xdr:col>
      <xdr:colOff>185457</xdr:colOff>
      <xdr:row>53</xdr:row>
      <xdr:rowOff>11206</xdr:rowOff>
    </xdr:to>
    <xdr:cxnSp macro="">
      <xdr:nvCxnSpPr>
        <xdr:cNvPr id="12" name="Straight Arrow Connector 11"/>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609600</xdr:colOff>
      <xdr:row>50</xdr:row>
      <xdr:rowOff>76200</xdr:rowOff>
    </xdr:from>
    <xdr:to>
      <xdr:col>31</xdr:col>
      <xdr:colOff>514350</xdr:colOff>
      <xdr:row>53</xdr:row>
      <xdr:rowOff>57150</xdr:rowOff>
    </xdr:to>
    <xdr:cxnSp macro="">
      <xdr:nvCxnSpPr>
        <xdr:cNvPr id="13" name="Straight Arrow Connector 12"/>
        <xdr:cNvCxnSpPr/>
      </xdr:nvCxnSpPr>
      <xdr:spPr>
        <a:xfrm flipV="1">
          <a:off x="16240125" y="10077450"/>
          <a:ext cx="1200150" cy="4667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482600</xdr:colOff>
      <xdr:row>23</xdr:row>
      <xdr:rowOff>0</xdr:rowOff>
    </xdr:to>
    <xdr:sp macro="" textlink="">
      <xdr:nvSpPr>
        <xdr:cNvPr id="3074"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23</xdr:row>
      <xdr:rowOff>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23</xdr:row>
      <xdr:rowOff>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23</xdr:row>
      <xdr:rowOff>0</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23</xdr:row>
      <xdr:rowOff>0</xdr:rowOff>
    </xdr:to>
    <xdr:sp macro="" textlink="">
      <xdr:nvSpPr>
        <xdr:cNvPr id="5"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23</xdr:row>
      <xdr:rowOff>0</xdr:rowOff>
    </xdr:to>
    <xdr:sp macro="" textlink="">
      <xdr:nvSpPr>
        <xdr:cNvPr id="6"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23</xdr:row>
      <xdr:rowOff>0</xdr:rowOff>
    </xdr:to>
    <xdr:sp macro="" textlink="">
      <xdr:nvSpPr>
        <xdr:cNvPr id="7"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23</xdr:row>
      <xdr:rowOff>0</xdr:rowOff>
    </xdr:to>
    <xdr:sp macro="" textlink="">
      <xdr:nvSpPr>
        <xdr:cNvPr id="8"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412750</xdr:colOff>
      <xdr:row>34</xdr:row>
      <xdr:rowOff>19050</xdr:rowOff>
    </xdr:to>
    <xdr:sp macro="" textlink="">
      <xdr:nvSpPr>
        <xdr:cNvPr id="4099"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34</xdr:row>
      <xdr:rowOff>19050</xdr:rowOff>
    </xdr:to>
    <xdr:sp macro="" textlink="">
      <xdr:nvSpPr>
        <xdr:cNvPr id="2"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34</xdr:row>
      <xdr:rowOff>19050</xdr:rowOff>
    </xdr:to>
    <xdr:sp macro="" textlink="">
      <xdr:nvSpPr>
        <xdr:cNvPr id="3" name="AutoShape 3"/>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33</xdr:row>
      <xdr:rowOff>76200</xdr:rowOff>
    </xdr:to>
    <xdr:sp macro="" textlink="">
      <xdr:nvSpPr>
        <xdr:cNvPr id="4"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33</xdr:row>
      <xdr:rowOff>76200</xdr:rowOff>
    </xdr:to>
    <xdr:sp macro="" textlink="">
      <xdr:nvSpPr>
        <xdr:cNvPr id="5"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33</xdr:row>
      <xdr:rowOff>76200</xdr:rowOff>
    </xdr:to>
    <xdr:sp macro="" textlink="">
      <xdr:nvSpPr>
        <xdr:cNvPr id="6"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33</xdr:row>
      <xdr:rowOff>76200</xdr:rowOff>
    </xdr:to>
    <xdr:sp macro="" textlink="">
      <xdr:nvSpPr>
        <xdr:cNvPr id="7"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33</xdr:row>
      <xdr:rowOff>76200</xdr:rowOff>
    </xdr:to>
    <xdr:sp macro="" textlink="">
      <xdr:nvSpPr>
        <xdr:cNvPr id="8" name="AutoShape 3"/>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10</xdr:col>
      <xdr:colOff>9525</xdr:colOff>
      <xdr:row>6</xdr:row>
      <xdr:rowOff>66675</xdr:rowOff>
    </xdr:from>
    <xdr:to>
      <xdr:col>10</xdr:col>
      <xdr:colOff>28575</xdr:colOff>
      <xdr:row>12</xdr:row>
      <xdr:rowOff>9525</xdr:rowOff>
    </xdr:to>
    <xdr:cxnSp macro="">
      <xdr:nvCxnSpPr>
        <xdr:cNvPr id="12" name="Straight Arrow Connector 11"/>
        <xdr:cNvCxnSpPr/>
      </xdr:nvCxnSpPr>
      <xdr:spPr>
        <a:xfrm flipH="1">
          <a:off x="7191375" y="1038225"/>
          <a:ext cx="19050" cy="914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311150</xdr:colOff>
      <xdr:row>28</xdr:row>
      <xdr:rowOff>0</xdr:rowOff>
    </xdr:to>
    <xdr:sp macro="" textlink="">
      <xdr:nvSpPr>
        <xdr:cNvPr id="512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28</xdr:row>
      <xdr:rowOff>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28</xdr:row>
      <xdr:rowOff>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26</xdr:row>
      <xdr:rowOff>38100</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26</xdr:row>
      <xdr:rowOff>38100</xdr:rowOff>
    </xdr:to>
    <xdr:sp macro="" textlink="">
      <xdr:nvSpPr>
        <xdr:cNvPr id="5"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26</xdr:row>
      <xdr:rowOff>38100</xdr:rowOff>
    </xdr:to>
    <xdr:sp macro="" textlink="">
      <xdr:nvSpPr>
        <xdr:cNvPr id="6"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26</xdr:row>
      <xdr:rowOff>38100</xdr:rowOff>
    </xdr:to>
    <xdr:sp macro="" textlink="">
      <xdr:nvSpPr>
        <xdr:cNvPr id="7"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26</xdr:row>
      <xdr:rowOff>38100</xdr:rowOff>
    </xdr:to>
    <xdr:sp macro="" textlink="">
      <xdr:nvSpPr>
        <xdr:cNvPr id="8" name="AutoShape 2"/>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590550</xdr:colOff>
      <xdr:row>24</xdr:row>
      <xdr:rowOff>38100</xdr:rowOff>
    </xdr:to>
    <xdr:sp macro="" textlink="">
      <xdr:nvSpPr>
        <xdr:cNvPr id="9" name="AutoShape 2"/>
        <xdr:cNvSpPr>
          <a:spLocks noChangeArrowheads="1"/>
        </xdr:cNvSpPr>
      </xdr:nvSpPr>
      <xdr:spPr bwMode="auto">
        <a:xfrm>
          <a:off x="0" y="0"/>
          <a:ext cx="5981700" cy="63817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3" name="Straight Arrow Connector 2"/>
        <xdr:cNvCxnSpPr/>
      </xdr:nvCxnSpPr>
      <xdr:spPr>
        <a:xfrm flipH="1">
          <a:off x="4562475" y="24765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xdr:row>
      <xdr:rowOff>85725</xdr:rowOff>
    </xdr:from>
    <xdr:to>
      <xdr:col>8</xdr:col>
      <xdr:colOff>718857</xdr:colOff>
      <xdr:row>8</xdr:row>
      <xdr:rowOff>154081</xdr:rowOff>
    </xdr:to>
    <xdr:cxnSp macro="">
      <xdr:nvCxnSpPr>
        <xdr:cNvPr id="11" name="Straight Arrow Connector 10"/>
        <xdr:cNvCxnSpPr/>
      </xdr:nvCxnSpPr>
      <xdr:spPr>
        <a:xfrm flipV="1">
          <a:off x="3771900" y="1619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15" name="Straight Arrow Connector 14"/>
        <xdr:cNvCxnSpPr/>
      </xdr:nvCxnSpPr>
      <xdr:spPr>
        <a:xfrm flipH="1">
          <a:off x="11172826" y="2552700"/>
          <a:ext cx="17621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xdr:row>
      <xdr:rowOff>47625</xdr:rowOff>
    </xdr:from>
    <xdr:to>
      <xdr:col>22</xdr:col>
      <xdr:colOff>252132</xdr:colOff>
      <xdr:row>8</xdr:row>
      <xdr:rowOff>115981</xdr:rowOff>
    </xdr:to>
    <xdr:cxnSp macro="">
      <xdr:nvCxnSpPr>
        <xdr:cNvPr id="20" name="Straight Arrow Connector 19"/>
        <xdr:cNvCxnSpPr/>
      </xdr:nvCxnSpPr>
      <xdr:spPr>
        <a:xfrm flipV="1">
          <a:off x="11191875" y="1581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20</xdr:row>
      <xdr:rowOff>457200</xdr:rowOff>
    </xdr:from>
    <xdr:to>
      <xdr:col>11</xdr:col>
      <xdr:colOff>123825</xdr:colOff>
      <xdr:row>22</xdr:row>
      <xdr:rowOff>19050</xdr:rowOff>
    </xdr:to>
    <xdr:cxnSp macro="">
      <xdr:nvCxnSpPr>
        <xdr:cNvPr id="25" name="Straight Arrow Connector 24"/>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17</xdr:row>
      <xdr:rowOff>85725</xdr:rowOff>
    </xdr:from>
    <xdr:to>
      <xdr:col>8</xdr:col>
      <xdr:colOff>718857</xdr:colOff>
      <xdr:row>19</xdr:row>
      <xdr:rowOff>154081</xdr:rowOff>
    </xdr:to>
    <xdr:cxnSp macro="">
      <xdr:nvCxnSpPr>
        <xdr:cNvPr id="26" name="Straight Arrow Connector 25"/>
        <xdr:cNvCxnSpPr/>
      </xdr:nvCxnSpPr>
      <xdr:spPr>
        <a:xfrm flipV="1">
          <a:off x="37719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20</xdr:row>
      <xdr:rowOff>533400</xdr:rowOff>
    </xdr:from>
    <xdr:to>
      <xdr:col>25</xdr:col>
      <xdr:colOff>0</xdr:colOff>
      <xdr:row>22</xdr:row>
      <xdr:rowOff>19050</xdr:rowOff>
    </xdr:to>
    <xdr:cxnSp macro="">
      <xdr:nvCxnSpPr>
        <xdr:cNvPr id="27" name="Straight Arrow Connector 26"/>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17</xdr:row>
      <xdr:rowOff>47625</xdr:rowOff>
    </xdr:from>
    <xdr:to>
      <xdr:col>22</xdr:col>
      <xdr:colOff>252132</xdr:colOff>
      <xdr:row>19</xdr:row>
      <xdr:rowOff>115981</xdr:rowOff>
    </xdr:to>
    <xdr:cxnSp macro="">
      <xdr:nvCxnSpPr>
        <xdr:cNvPr id="28" name="Straight Arrow Connector 27"/>
        <xdr:cNvCxnSpPr/>
      </xdr:nvCxnSpPr>
      <xdr:spPr>
        <a:xfrm flipV="1">
          <a:off x="11191875" y="1352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31</xdr:row>
      <xdr:rowOff>457200</xdr:rowOff>
    </xdr:from>
    <xdr:to>
      <xdr:col>11</xdr:col>
      <xdr:colOff>123825</xdr:colOff>
      <xdr:row>33</xdr:row>
      <xdr:rowOff>19050</xdr:rowOff>
    </xdr:to>
    <xdr:cxnSp macro="">
      <xdr:nvCxnSpPr>
        <xdr:cNvPr id="33" name="Straight Arrow Connector 32"/>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28</xdr:row>
      <xdr:rowOff>85725</xdr:rowOff>
    </xdr:from>
    <xdr:to>
      <xdr:col>8</xdr:col>
      <xdr:colOff>718857</xdr:colOff>
      <xdr:row>30</xdr:row>
      <xdr:rowOff>154081</xdr:rowOff>
    </xdr:to>
    <xdr:cxnSp macro="">
      <xdr:nvCxnSpPr>
        <xdr:cNvPr id="34" name="Straight Arrow Connector 33"/>
        <xdr:cNvCxnSpPr/>
      </xdr:nvCxnSpPr>
      <xdr:spPr>
        <a:xfrm flipV="1">
          <a:off x="3771900" y="63627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31</xdr:row>
      <xdr:rowOff>533400</xdr:rowOff>
    </xdr:from>
    <xdr:to>
      <xdr:col>25</xdr:col>
      <xdr:colOff>0</xdr:colOff>
      <xdr:row>33</xdr:row>
      <xdr:rowOff>19050</xdr:rowOff>
    </xdr:to>
    <xdr:cxnSp macro="">
      <xdr:nvCxnSpPr>
        <xdr:cNvPr id="35" name="Straight Arrow Connector 34"/>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28</xdr:row>
      <xdr:rowOff>47625</xdr:rowOff>
    </xdr:from>
    <xdr:to>
      <xdr:col>22</xdr:col>
      <xdr:colOff>252132</xdr:colOff>
      <xdr:row>30</xdr:row>
      <xdr:rowOff>115981</xdr:rowOff>
    </xdr:to>
    <xdr:cxnSp macro="">
      <xdr:nvCxnSpPr>
        <xdr:cNvPr id="36" name="Straight Arrow Connector 35"/>
        <xdr:cNvCxnSpPr/>
      </xdr:nvCxnSpPr>
      <xdr:spPr>
        <a:xfrm flipV="1">
          <a:off x="11191875" y="63246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42</xdr:row>
      <xdr:rowOff>457200</xdr:rowOff>
    </xdr:from>
    <xdr:to>
      <xdr:col>11</xdr:col>
      <xdr:colOff>123825</xdr:colOff>
      <xdr:row>44</xdr:row>
      <xdr:rowOff>19050</xdr:rowOff>
    </xdr:to>
    <xdr:cxnSp macro="">
      <xdr:nvCxnSpPr>
        <xdr:cNvPr id="37" name="Straight Arrow Connector 36"/>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39</xdr:row>
      <xdr:rowOff>85725</xdr:rowOff>
    </xdr:from>
    <xdr:to>
      <xdr:col>8</xdr:col>
      <xdr:colOff>718857</xdr:colOff>
      <xdr:row>41</xdr:row>
      <xdr:rowOff>154081</xdr:rowOff>
    </xdr:to>
    <xdr:cxnSp macro="">
      <xdr:nvCxnSpPr>
        <xdr:cNvPr id="38" name="Straight Arrow Connector 37"/>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42</xdr:row>
      <xdr:rowOff>533400</xdr:rowOff>
    </xdr:from>
    <xdr:to>
      <xdr:col>25</xdr:col>
      <xdr:colOff>0</xdr:colOff>
      <xdr:row>44</xdr:row>
      <xdr:rowOff>19050</xdr:rowOff>
    </xdr:to>
    <xdr:cxnSp macro="">
      <xdr:nvCxnSpPr>
        <xdr:cNvPr id="39" name="Straight Arrow Connector 38"/>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39</xdr:row>
      <xdr:rowOff>47625</xdr:rowOff>
    </xdr:from>
    <xdr:to>
      <xdr:col>22</xdr:col>
      <xdr:colOff>252132</xdr:colOff>
      <xdr:row>41</xdr:row>
      <xdr:rowOff>115981</xdr:rowOff>
    </xdr:to>
    <xdr:cxnSp macro="">
      <xdr:nvCxnSpPr>
        <xdr:cNvPr id="40" name="Straight Arrow Connector 39"/>
        <xdr:cNvCxnSpPr/>
      </xdr:nvCxnSpPr>
      <xdr:spPr>
        <a:xfrm flipV="1">
          <a:off x="11191875" y="87725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53</xdr:row>
      <xdr:rowOff>457200</xdr:rowOff>
    </xdr:from>
    <xdr:to>
      <xdr:col>11</xdr:col>
      <xdr:colOff>123825</xdr:colOff>
      <xdr:row>55</xdr:row>
      <xdr:rowOff>19050</xdr:rowOff>
    </xdr:to>
    <xdr:cxnSp macro="">
      <xdr:nvCxnSpPr>
        <xdr:cNvPr id="41" name="Straight Arrow Connector 40"/>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50</xdr:row>
      <xdr:rowOff>85725</xdr:rowOff>
    </xdr:from>
    <xdr:to>
      <xdr:col>8</xdr:col>
      <xdr:colOff>718857</xdr:colOff>
      <xdr:row>52</xdr:row>
      <xdr:rowOff>154081</xdr:rowOff>
    </xdr:to>
    <xdr:cxnSp macro="">
      <xdr:nvCxnSpPr>
        <xdr:cNvPr id="42" name="Straight Arrow Connector 41"/>
        <xdr:cNvCxnSpPr/>
      </xdr:nvCxnSpPr>
      <xdr:spPr>
        <a:xfrm flipV="1">
          <a:off x="3771900" y="11229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53</xdr:row>
      <xdr:rowOff>533400</xdr:rowOff>
    </xdr:from>
    <xdr:to>
      <xdr:col>25</xdr:col>
      <xdr:colOff>0</xdr:colOff>
      <xdr:row>55</xdr:row>
      <xdr:rowOff>19050</xdr:rowOff>
    </xdr:to>
    <xdr:cxnSp macro="">
      <xdr:nvCxnSpPr>
        <xdr:cNvPr id="43" name="Straight Arrow Connector 42"/>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50</xdr:row>
      <xdr:rowOff>47625</xdr:rowOff>
    </xdr:from>
    <xdr:to>
      <xdr:col>22</xdr:col>
      <xdr:colOff>252132</xdr:colOff>
      <xdr:row>52</xdr:row>
      <xdr:rowOff>115981</xdr:rowOff>
    </xdr:to>
    <xdr:cxnSp macro="">
      <xdr:nvCxnSpPr>
        <xdr:cNvPr id="44" name="Straight Arrow Connector 43"/>
        <xdr:cNvCxnSpPr/>
      </xdr:nvCxnSpPr>
      <xdr:spPr>
        <a:xfrm flipV="1">
          <a:off x="11191875" y="111918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8" name="Straight Arrow Connector 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9" name="Straight Arrow Connector 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11" name="Straight Arrow Connector 10"/>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12" name="Straight Arrow Connector 11"/>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13" name="Straight Arrow Connector 12"/>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14" name="Straight Arrow Connector 13"/>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30</xdr:row>
      <xdr:rowOff>0</xdr:rowOff>
    </xdr:from>
    <xdr:to>
      <xdr:col>13</xdr:col>
      <xdr:colOff>28575</xdr:colOff>
      <xdr:row>31</xdr:row>
      <xdr:rowOff>85725</xdr:rowOff>
    </xdr:to>
    <xdr:cxnSp macro="">
      <xdr:nvCxnSpPr>
        <xdr:cNvPr id="19" name="Straight Arrow Connector 18"/>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27</xdr:row>
      <xdr:rowOff>171450</xdr:rowOff>
    </xdr:from>
    <xdr:to>
      <xdr:col>10</xdr:col>
      <xdr:colOff>423582</xdr:colOff>
      <xdr:row>28</xdr:row>
      <xdr:rowOff>220756</xdr:rowOff>
    </xdr:to>
    <xdr:cxnSp macro="">
      <xdr:nvCxnSpPr>
        <xdr:cNvPr id="20" name="Straight Arrow Connector 19"/>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30</xdr:row>
      <xdr:rowOff>9525</xdr:rowOff>
    </xdr:from>
    <xdr:to>
      <xdr:col>25</xdr:col>
      <xdr:colOff>180975</xdr:colOff>
      <xdr:row>31</xdr:row>
      <xdr:rowOff>57150</xdr:rowOff>
    </xdr:to>
    <xdr:cxnSp macro="">
      <xdr:nvCxnSpPr>
        <xdr:cNvPr id="21" name="Straight Arrow Connector 20"/>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27</xdr:row>
      <xdr:rowOff>257175</xdr:rowOff>
    </xdr:from>
    <xdr:to>
      <xdr:col>23</xdr:col>
      <xdr:colOff>42582</xdr:colOff>
      <xdr:row>28</xdr:row>
      <xdr:rowOff>306481</xdr:rowOff>
    </xdr:to>
    <xdr:cxnSp macro="">
      <xdr:nvCxnSpPr>
        <xdr:cNvPr id="22" name="Straight Arrow Connector 21"/>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40</xdr:row>
      <xdr:rowOff>0</xdr:rowOff>
    </xdr:from>
    <xdr:to>
      <xdr:col>13</xdr:col>
      <xdr:colOff>28575</xdr:colOff>
      <xdr:row>41</xdr:row>
      <xdr:rowOff>85725</xdr:rowOff>
    </xdr:to>
    <xdr:cxnSp macro="">
      <xdr:nvCxnSpPr>
        <xdr:cNvPr id="23" name="Straight Arrow Connector 22"/>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37</xdr:row>
      <xdr:rowOff>171450</xdr:rowOff>
    </xdr:from>
    <xdr:to>
      <xdr:col>10</xdr:col>
      <xdr:colOff>423582</xdr:colOff>
      <xdr:row>38</xdr:row>
      <xdr:rowOff>220756</xdr:rowOff>
    </xdr:to>
    <xdr:cxnSp macro="">
      <xdr:nvCxnSpPr>
        <xdr:cNvPr id="24" name="Straight Arrow Connector 23"/>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40</xdr:row>
      <xdr:rowOff>9525</xdr:rowOff>
    </xdr:from>
    <xdr:to>
      <xdr:col>25</xdr:col>
      <xdr:colOff>180975</xdr:colOff>
      <xdr:row>41</xdr:row>
      <xdr:rowOff>57150</xdr:rowOff>
    </xdr:to>
    <xdr:cxnSp macro="">
      <xdr:nvCxnSpPr>
        <xdr:cNvPr id="25" name="Straight Arrow Connector 24"/>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37</xdr:row>
      <xdr:rowOff>257175</xdr:rowOff>
    </xdr:from>
    <xdr:to>
      <xdr:col>23</xdr:col>
      <xdr:colOff>42582</xdr:colOff>
      <xdr:row>38</xdr:row>
      <xdr:rowOff>306481</xdr:rowOff>
    </xdr:to>
    <xdr:cxnSp macro="">
      <xdr:nvCxnSpPr>
        <xdr:cNvPr id="26" name="Straight Arrow Connector 25"/>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50</xdr:row>
      <xdr:rowOff>0</xdr:rowOff>
    </xdr:from>
    <xdr:to>
      <xdr:col>13</xdr:col>
      <xdr:colOff>28575</xdr:colOff>
      <xdr:row>51</xdr:row>
      <xdr:rowOff>85725</xdr:rowOff>
    </xdr:to>
    <xdr:cxnSp macro="">
      <xdr:nvCxnSpPr>
        <xdr:cNvPr id="27" name="Straight Arrow Connector 26"/>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47</xdr:row>
      <xdr:rowOff>171450</xdr:rowOff>
    </xdr:from>
    <xdr:to>
      <xdr:col>10</xdr:col>
      <xdr:colOff>423582</xdr:colOff>
      <xdr:row>48</xdr:row>
      <xdr:rowOff>220756</xdr:rowOff>
    </xdr:to>
    <xdr:cxnSp macro="">
      <xdr:nvCxnSpPr>
        <xdr:cNvPr id="28" name="Straight Arrow Connector 27"/>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50</xdr:row>
      <xdr:rowOff>9525</xdr:rowOff>
    </xdr:from>
    <xdr:to>
      <xdr:col>25</xdr:col>
      <xdr:colOff>180975</xdr:colOff>
      <xdr:row>51</xdr:row>
      <xdr:rowOff>57150</xdr:rowOff>
    </xdr:to>
    <xdr:cxnSp macro="">
      <xdr:nvCxnSpPr>
        <xdr:cNvPr id="29" name="Straight Arrow Connector 28"/>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47</xdr:row>
      <xdr:rowOff>257175</xdr:rowOff>
    </xdr:from>
    <xdr:to>
      <xdr:col>23</xdr:col>
      <xdr:colOff>42582</xdr:colOff>
      <xdr:row>48</xdr:row>
      <xdr:rowOff>306481</xdr:rowOff>
    </xdr:to>
    <xdr:cxnSp macro="">
      <xdr:nvCxnSpPr>
        <xdr:cNvPr id="30" name="Straight Arrow Connector 29"/>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4" name="Straight Arrow Connector 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5" name="Straight Arrow Connector 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6" name="Straight Arrow Connector 5"/>
        <xdr:cNvCxnSpPr/>
      </xdr:nvCxnSpPr>
      <xdr:spPr>
        <a:xfrm flipH="1">
          <a:off x="4552950" y="57340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7" name="Straight Arrow Connector 6"/>
        <xdr:cNvCxnSpPr/>
      </xdr:nvCxnSpPr>
      <xdr:spPr>
        <a:xfrm flipV="1">
          <a:off x="4667250" y="4657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8" name="Straight Arrow Connector 7"/>
        <xdr:cNvCxnSpPr/>
      </xdr:nvCxnSpPr>
      <xdr:spPr>
        <a:xfrm flipH="1">
          <a:off x="12020550" y="57435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9" name="Straight Arrow Connector 8"/>
        <xdr:cNvCxnSpPr/>
      </xdr:nvCxnSpPr>
      <xdr:spPr>
        <a:xfrm flipV="1">
          <a:off x="11249025" y="47434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30</xdr:row>
      <xdr:rowOff>0</xdr:rowOff>
    </xdr:from>
    <xdr:to>
      <xdr:col>13</xdr:col>
      <xdr:colOff>28575</xdr:colOff>
      <xdr:row>31</xdr:row>
      <xdr:rowOff>85725</xdr:rowOff>
    </xdr:to>
    <xdr:cxnSp macro="">
      <xdr:nvCxnSpPr>
        <xdr:cNvPr id="14" name="Straight Arrow Connector 13"/>
        <xdr:cNvCxnSpPr/>
      </xdr:nvCxnSpPr>
      <xdr:spPr>
        <a:xfrm flipH="1">
          <a:off x="4552950" y="1158240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27</xdr:row>
      <xdr:rowOff>171450</xdr:rowOff>
    </xdr:from>
    <xdr:to>
      <xdr:col>10</xdr:col>
      <xdr:colOff>423582</xdr:colOff>
      <xdr:row>28</xdr:row>
      <xdr:rowOff>220756</xdr:rowOff>
    </xdr:to>
    <xdr:cxnSp macro="">
      <xdr:nvCxnSpPr>
        <xdr:cNvPr id="15" name="Straight Arrow Connector 14"/>
        <xdr:cNvCxnSpPr/>
      </xdr:nvCxnSpPr>
      <xdr:spPr>
        <a:xfrm flipV="1">
          <a:off x="4667250" y="105060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30</xdr:row>
      <xdr:rowOff>9525</xdr:rowOff>
    </xdr:from>
    <xdr:to>
      <xdr:col>25</xdr:col>
      <xdr:colOff>180975</xdr:colOff>
      <xdr:row>31</xdr:row>
      <xdr:rowOff>57150</xdr:rowOff>
    </xdr:to>
    <xdr:cxnSp macro="">
      <xdr:nvCxnSpPr>
        <xdr:cNvPr id="16" name="Straight Arrow Connector 15"/>
        <xdr:cNvCxnSpPr/>
      </xdr:nvCxnSpPr>
      <xdr:spPr>
        <a:xfrm flipH="1">
          <a:off x="12020550" y="1159192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27</xdr:row>
      <xdr:rowOff>257175</xdr:rowOff>
    </xdr:from>
    <xdr:to>
      <xdr:col>23</xdr:col>
      <xdr:colOff>42582</xdr:colOff>
      <xdr:row>28</xdr:row>
      <xdr:rowOff>306481</xdr:rowOff>
    </xdr:to>
    <xdr:cxnSp macro="">
      <xdr:nvCxnSpPr>
        <xdr:cNvPr id="17" name="Straight Arrow Connector 16"/>
        <xdr:cNvCxnSpPr/>
      </xdr:nvCxnSpPr>
      <xdr:spPr>
        <a:xfrm flipV="1">
          <a:off x="11249025" y="10591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40</xdr:row>
      <xdr:rowOff>0</xdr:rowOff>
    </xdr:from>
    <xdr:to>
      <xdr:col>13</xdr:col>
      <xdr:colOff>28575</xdr:colOff>
      <xdr:row>41</xdr:row>
      <xdr:rowOff>85725</xdr:rowOff>
    </xdr:to>
    <xdr:cxnSp macro="">
      <xdr:nvCxnSpPr>
        <xdr:cNvPr id="18" name="Straight Arrow Connector 17"/>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37</xdr:row>
      <xdr:rowOff>171450</xdr:rowOff>
    </xdr:from>
    <xdr:to>
      <xdr:col>10</xdr:col>
      <xdr:colOff>423582</xdr:colOff>
      <xdr:row>38</xdr:row>
      <xdr:rowOff>220756</xdr:rowOff>
    </xdr:to>
    <xdr:cxnSp macro="">
      <xdr:nvCxnSpPr>
        <xdr:cNvPr id="19" name="Straight Arrow Connector 18"/>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40</xdr:row>
      <xdr:rowOff>9525</xdr:rowOff>
    </xdr:from>
    <xdr:to>
      <xdr:col>25</xdr:col>
      <xdr:colOff>180975</xdr:colOff>
      <xdr:row>41</xdr:row>
      <xdr:rowOff>57150</xdr:rowOff>
    </xdr:to>
    <xdr:cxnSp macro="">
      <xdr:nvCxnSpPr>
        <xdr:cNvPr id="20" name="Straight Arrow Connector 19"/>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37</xdr:row>
      <xdr:rowOff>257175</xdr:rowOff>
    </xdr:from>
    <xdr:to>
      <xdr:col>23</xdr:col>
      <xdr:colOff>42582</xdr:colOff>
      <xdr:row>38</xdr:row>
      <xdr:rowOff>306481</xdr:rowOff>
    </xdr:to>
    <xdr:cxnSp macro="">
      <xdr:nvCxnSpPr>
        <xdr:cNvPr id="21" name="Straight Arrow Connector 20"/>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50</xdr:row>
      <xdr:rowOff>0</xdr:rowOff>
    </xdr:from>
    <xdr:to>
      <xdr:col>13</xdr:col>
      <xdr:colOff>28575</xdr:colOff>
      <xdr:row>51</xdr:row>
      <xdr:rowOff>85725</xdr:rowOff>
    </xdr:to>
    <xdr:cxnSp macro="">
      <xdr:nvCxnSpPr>
        <xdr:cNvPr id="22" name="Straight Arrow Connector 21"/>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47</xdr:row>
      <xdr:rowOff>171450</xdr:rowOff>
    </xdr:from>
    <xdr:to>
      <xdr:col>10</xdr:col>
      <xdr:colOff>423582</xdr:colOff>
      <xdr:row>48</xdr:row>
      <xdr:rowOff>220756</xdr:rowOff>
    </xdr:to>
    <xdr:cxnSp macro="">
      <xdr:nvCxnSpPr>
        <xdr:cNvPr id="23" name="Straight Arrow Connector 22"/>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50</xdr:row>
      <xdr:rowOff>9525</xdr:rowOff>
    </xdr:from>
    <xdr:to>
      <xdr:col>25</xdr:col>
      <xdr:colOff>180975</xdr:colOff>
      <xdr:row>51</xdr:row>
      <xdr:rowOff>57150</xdr:rowOff>
    </xdr:to>
    <xdr:cxnSp macro="">
      <xdr:nvCxnSpPr>
        <xdr:cNvPr id="24" name="Straight Arrow Connector 23"/>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47</xdr:row>
      <xdr:rowOff>257175</xdr:rowOff>
    </xdr:from>
    <xdr:to>
      <xdr:col>23</xdr:col>
      <xdr:colOff>42582</xdr:colOff>
      <xdr:row>48</xdr:row>
      <xdr:rowOff>306481</xdr:rowOff>
    </xdr:to>
    <xdr:cxnSp macro="">
      <xdr:nvCxnSpPr>
        <xdr:cNvPr id="25" name="Straight Arrow Connector 24"/>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19</xdr:row>
      <xdr:rowOff>0</xdr:rowOff>
    </xdr:from>
    <xdr:to>
      <xdr:col>13</xdr:col>
      <xdr:colOff>28575</xdr:colOff>
      <xdr:row>20</xdr:row>
      <xdr:rowOff>85725</xdr:rowOff>
    </xdr:to>
    <xdr:cxnSp macro="">
      <xdr:nvCxnSpPr>
        <xdr:cNvPr id="26" name="Straight Arrow Connector 25"/>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16</xdr:row>
      <xdr:rowOff>171450</xdr:rowOff>
    </xdr:from>
    <xdr:to>
      <xdr:col>10</xdr:col>
      <xdr:colOff>423582</xdr:colOff>
      <xdr:row>17</xdr:row>
      <xdr:rowOff>220756</xdr:rowOff>
    </xdr:to>
    <xdr:cxnSp macro="">
      <xdr:nvCxnSpPr>
        <xdr:cNvPr id="27" name="Straight Arrow Connector 26"/>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19</xdr:row>
      <xdr:rowOff>9525</xdr:rowOff>
    </xdr:from>
    <xdr:to>
      <xdr:col>25</xdr:col>
      <xdr:colOff>180975</xdr:colOff>
      <xdr:row>20</xdr:row>
      <xdr:rowOff>57150</xdr:rowOff>
    </xdr:to>
    <xdr:cxnSp macro="">
      <xdr:nvCxnSpPr>
        <xdr:cNvPr id="28" name="Straight Arrow Connector 2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16</xdr:row>
      <xdr:rowOff>257175</xdr:rowOff>
    </xdr:from>
    <xdr:to>
      <xdr:col>23</xdr:col>
      <xdr:colOff>42582</xdr:colOff>
      <xdr:row>17</xdr:row>
      <xdr:rowOff>306481</xdr:rowOff>
    </xdr:to>
    <xdr:cxnSp macro="">
      <xdr:nvCxnSpPr>
        <xdr:cNvPr id="29" name="Straight Arrow Connector 2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30</xdr:row>
      <xdr:rowOff>0</xdr:rowOff>
    </xdr:from>
    <xdr:to>
      <xdr:col>13</xdr:col>
      <xdr:colOff>28575</xdr:colOff>
      <xdr:row>31</xdr:row>
      <xdr:rowOff>85725</xdr:rowOff>
    </xdr:to>
    <xdr:cxnSp macro="">
      <xdr:nvCxnSpPr>
        <xdr:cNvPr id="34" name="Straight Arrow Connector 33"/>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27</xdr:row>
      <xdr:rowOff>171450</xdr:rowOff>
    </xdr:from>
    <xdr:to>
      <xdr:col>10</xdr:col>
      <xdr:colOff>423582</xdr:colOff>
      <xdr:row>28</xdr:row>
      <xdr:rowOff>220756</xdr:rowOff>
    </xdr:to>
    <xdr:cxnSp macro="">
      <xdr:nvCxnSpPr>
        <xdr:cNvPr id="35" name="Straight Arrow Connector 34"/>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30</xdr:row>
      <xdr:rowOff>9525</xdr:rowOff>
    </xdr:from>
    <xdr:to>
      <xdr:col>25</xdr:col>
      <xdr:colOff>180975</xdr:colOff>
      <xdr:row>31</xdr:row>
      <xdr:rowOff>57150</xdr:rowOff>
    </xdr:to>
    <xdr:cxnSp macro="">
      <xdr:nvCxnSpPr>
        <xdr:cNvPr id="36" name="Straight Arrow Connector 35"/>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27</xdr:row>
      <xdr:rowOff>257175</xdr:rowOff>
    </xdr:from>
    <xdr:to>
      <xdr:col>23</xdr:col>
      <xdr:colOff>42582</xdr:colOff>
      <xdr:row>28</xdr:row>
      <xdr:rowOff>306481</xdr:rowOff>
    </xdr:to>
    <xdr:cxnSp macro="">
      <xdr:nvCxnSpPr>
        <xdr:cNvPr id="37" name="Straight Arrow Connector 36"/>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40</xdr:row>
      <xdr:rowOff>0</xdr:rowOff>
    </xdr:from>
    <xdr:to>
      <xdr:col>13</xdr:col>
      <xdr:colOff>28575</xdr:colOff>
      <xdr:row>41</xdr:row>
      <xdr:rowOff>85725</xdr:rowOff>
    </xdr:to>
    <xdr:cxnSp macro="">
      <xdr:nvCxnSpPr>
        <xdr:cNvPr id="38" name="Straight Arrow Connector 37"/>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37</xdr:row>
      <xdr:rowOff>171450</xdr:rowOff>
    </xdr:from>
    <xdr:to>
      <xdr:col>10</xdr:col>
      <xdr:colOff>423582</xdr:colOff>
      <xdr:row>38</xdr:row>
      <xdr:rowOff>220756</xdr:rowOff>
    </xdr:to>
    <xdr:cxnSp macro="">
      <xdr:nvCxnSpPr>
        <xdr:cNvPr id="39" name="Straight Arrow Connector 38"/>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40</xdr:row>
      <xdr:rowOff>9525</xdr:rowOff>
    </xdr:from>
    <xdr:to>
      <xdr:col>25</xdr:col>
      <xdr:colOff>180975</xdr:colOff>
      <xdr:row>41</xdr:row>
      <xdr:rowOff>57150</xdr:rowOff>
    </xdr:to>
    <xdr:cxnSp macro="">
      <xdr:nvCxnSpPr>
        <xdr:cNvPr id="40" name="Straight Arrow Connector 39"/>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37</xdr:row>
      <xdr:rowOff>257175</xdr:rowOff>
    </xdr:from>
    <xdr:to>
      <xdr:col>23</xdr:col>
      <xdr:colOff>42582</xdr:colOff>
      <xdr:row>38</xdr:row>
      <xdr:rowOff>306481</xdr:rowOff>
    </xdr:to>
    <xdr:cxnSp macro="">
      <xdr:nvCxnSpPr>
        <xdr:cNvPr id="41" name="Straight Arrow Connector 40"/>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50</xdr:row>
      <xdr:rowOff>0</xdr:rowOff>
    </xdr:from>
    <xdr:to>
      <xdr:col>13</xdr:col>
      <xdr:colOff>28575</xdr:colOff>
      <xdr:row>51</xdr:row>
      <xdr:rowOff>85725</xdr:rowOff>
    </xdr:to>
    <xdr:cxnSp macro="">
      <xdr:nvCxnSpPr>
        <xdr:cNvPr id="42" name="Straight Arrow Connector 4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47</xdr:row>
      <xdr:rowOff>171450</xdr:rowOff>
    </xdr:from>
    <xdr:to>
      <xdr:col>10</xdr:col>
      <xdr:colOff>423582</xdr:colOff>
      <xdr:row>48</xdr:row>
      <xdr:rowOff>220756</xdr:rowOff>
    </xdr:to>
    <xdr:cxnSp macro="">
      <xdr:nvCxnSpPr>
        <xdr:cNvPr id="43" name="Straight Arrow Connector 4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50</xdr:row>
      <xdr:rowOff>9525</xdr:rowOff>
    </xdr:from>
    <xdr:to>
      <xdr:col>25</xdr:col>
      <xdr:colOff>180975</xdr:colOff>
      <xdr:row>51</xdr:row>
      <xdr:rowOff>57150</xdr:rowOff>
    </xdr:to>
    <xdr:cxnSp macro="">
      <xdr:nvCxnSpPr>
        <xdr:cNvPr id="44" name="Straight Arrow Connector 4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47</xdr:row>
      <xdr:rowOff>257175</xdr:rowOff>
    </xdr:from>
    <xdr:to>
      <xdr:col>23</xdr:col>
      <xdr:colOff>42582</xdr:colOff>
      <xdr:row>48</xdr:row>
      <xdr:rowOff>306481</xdr:rowOff>
    </xdr:to>
    <xdr:cxnSp macro="">
      <xdr:nvCxnSpPr>
        <xdr:cNvPr id="45" name="Straight Arrow Connector 4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27</xdr:row>
      <xdr:rowOff>257175</xdr:rowOff>
    </xdr:from>
    <xdr:to>
      <xdr:col>23</xdr:col>
      <xdr:colOff>42582</xdr:colOff>
      <xdr:row>28</xdr:row>
      <xdr:rowOff>306481</xdr:rowOff>
    </xdr:to>
    <xdr:cxnSp macro="">
      <xdr:nvCxnSpPr>
        <xdr:cNvPr id="48" name="Straight Arrow Connector 47"/>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27</xdr:row>
      <xdr:rowOff>257175</xdr:rowOff>
    </xdr:from>
    <xdr:to>
      <xdr:col>23</xdr:col>
      <xdr:colOff>42582</xdr:colOff>
      <xdr:row>28</xdr:row>
      <xdr:rowOff>306481</xdr:rowOff>
    </xdr:to>
    <xdr:cxnSp macro="">
      <xdr:nvCxnSpPr>
        <xdr:cNvPr id="49" name="Straight Arrow Connector 48"/>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37</xdr:row>
      <xdr:rowOff>257175</xdr:rowOff>
    </xdr:from>
    <xdr:to>
      <xdr:col>23</xdr:col>
      <xdr:colOff>42582</xdr:colOff>
      <xdr:row>38</xdr:row>
      <xdr:rowOff>306481</xdr:rowOff>
    </xdr:to>
    <xdr:cxnSp macro="">
      <xdr:nvCxnSpPr>
        <xdr:cNvPr id="50" name="Straight Arrow Connector 49"/>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37</xdr:row>
      <xdr:rowOff>257175</xdr:rowOff>
    </xdr:from>
    <xdr:to>
      <xdr:col>23</xdr:col>
      <xdr:colOff>42582</xdr:colOff>
      <xdr:row>38</xdr:row>
      <xdr:rowOff>306481</xdr:rowOff>
    </xdr:to>
    <xdr:cxnSp macro="">
      <xdr:nvCxnSpPr>
        <xdr:cNvPr id="51" name="Straight Arrow Connector 50"/>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47</xdr:row>
      <xdr:rowOff>257175</xdr:rowOff>
    </xdr:from>
    <xdr:to>
      <xdr:col>23</xdr:col>
      <xdr:colOff>42582</xdr:colOff>
      <xdr:row>48</xdr:row>
      <xdr:rowOff>306481</xdr:rowOff>
    </xdr:to>
    <xdr:cxnSp macro="">
      <xdr:nvCxnSpPr>
        <xdr:cNvPr id="52" name="Straight Arrow Connector 51"/>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47</xdr:row>
      <xdr:rowOff>257175</xdr:rowOff>
    </xdr:from>
    <xdr:to>
      <xdr:col>23</xdr:col>
      <xdr:colOff>42582</xdr:colOff>
      <xdr:row>48</xdr:row>
      <xdr:rowOff>306481</xdr:rowOff>
    </xdr:to>
    <xdr:cxnSp macro="">
      <xdr:nvCxnSpPr>
        <xdr:cNvPr id="53" name="Straight Arrow Connector 52"/>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27</xdr:row>
      <xdr:rowOff>257175</xdr:rowOff>
    </xdr:from>
    <xdr:to>
      <xdr:col>23</xdr:col>
      <xdr:colOff>42582</xdr:colOff>
      <xdr:row>28</xdr:row>
      <xdr:rowOff>306481</xdr:rowOff>
    </xdr:to>
    <xdr:cxnSp macro="">
      <xdr:nvCxnSpPr>
        <xdr:cNvPr id="54" name="Straight Arrow Connector 53"/>
        <xdr:cNvCxnSpPr/>
      </xdr:nvCxnSpPr>
      <xdr:spPr>
        <a:xfrm flipV="1">
          <a:off x="11630025" y="18192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6"/>
  <sheetViews>
    <sheetView zoomScale="80" zoomScaleNormal="80" zoomScalePageLayoutView="80" workbookViewId="0">
      <selection activeCell="A72" sqref="A72"/>
    </sheetView>
  </sheetViews>
  <sheetFormatPr defaultColWidth="8" defaultRowHeight="12.75" customHeight="1" x14ac:dyDescent="0.2"/>
  <cols>
    <col min="1" max="1" width="6.28515625" customWidth="1"/>
    <col min="2" max="2" width="0.140625" hidden="1" customWidth="1"/>
    <col min="3" max="3" width="41.85546875" customWidth="1"/>
    <col min="4" max="4" width="14.28515625" customWidth="1"/>
    <col min="5" max="6" width="13.42578125" customWidth="1"/>
    <col min="7" max="7" width="16.28515625" customWidth="1"/>
    <col min="8" max="8" width="10.42578125" customWidth="1"/>
    <col min="9" max="9" width="12.42578125" customWidth="1"/>
    <col min="10" max="10" width="7.28515625" customWidth="1"/>
    <col min="11" max="11" width="12.42578125" bestFit="1" customWidth="1"/>
    <col min="13" max="13" width="19.7109375" customWidth="1"/>
    <col min="14" max="14" width="10.42578125" style="91" customWidth="1"/>
    <col min="16" max="16" width="24.85546875" customWidth="1"/>
    <col min="18" max="18" width="3.140625" customWidth="1"/>
    <col min="19" max="19" width="3.7109375" customWidth="1"/>
    <col min="20" max="20" width="10.42578125" customWidth="1"/>
    <col min="23" max="23" width="11.42578125" bestFit="1" customWidth="1"/>
    <col min="25" max="25" width="14.140625" customWidth="1"/>
  </cols>
  <sheetData>
    <row r="1" spans="1:28" ht="12.75" customHeight="1" thickBot="1" x14ac:dyDescent="0.25">
      <c r="G1" s="398" t="s">
        <v>206</v>
      </c>
      <c r="H1" s="398"/>
      <c r="I1" s="398"/>
      <c r="J1" s="398"/>
      <c r="K1" s="398"/>
    </row>
    <row r="2" spans="1:28" ht="12.75" customHeight="1" thickBot="1" x14ac:dyDescent="0.25">
      <c r="A2" s="3"/>
      <c r="B2" s="3"/>
      <c r="C2" s="401" t="s">
        <v>433</v>
      </c>
      <c r="D2" s="402"/>
      <c r="E2" s="402"/>
      <c r="F2" s="402"/>
      <c r="G2" s="402"/>
      <c r="H2" s="402"/>
      <c r="I2" s="403"/>
      <c r="L2" s="346" t="s">
        <v>432</v>
      </c>
      <c r="M2" s="347"/>
      <c r="N2" s="347"/>
      <c r="O2" s="347"/>
      <c r="P2" s="348"/>
      <c r="R2" s="346" t="s">
        <v>431</v>
      </c>
      <c r="S2" s="365"/>
      <c r="T2" s="365"/>
      <c r="U2" s="365"/>
      <c r="V2" s="365"/>
      <c r="W2" s="365"/>
      <c r="X2" s="366"/>
      <c r="Z2" s="346" t="s">
        <v>430</v>
      </c>
      <c r="AA2" s="347"/>
      <c r="AB2" s="348"/>
    </row>
    <row r="3" spans="1:28" ht="12.75" customHeight="1" x14ac:dyDescent="0.2">
      <c r="A3" s="3"/>
      <c r="B3" s="3"/>
      <c r="C3" s="358" t="s">
        <v>204</v>
      </c>
      <c r="D3" s="358"/>
      <c r="E3" s="358"/>
      <c r="F3" s="358"/>
      <c r="G3" s="358"/>
      <c r="H3" s="358"/>
      <c r="I3" s="358"/>
      <c r="L3" s="49"/>
      <c r="M3" s="50"/>
      <c r="N3" s="93"/>
      <c r="O3" s="50"/>
      <c r="P3" s="50"/>
      <c r="R3" s="49"/>
      <c r="S3" s="49"/>
      <c r="T3" s="49"/>
      <c r="U3" s="49"/>
      <c r="V3" s="49"/>
      <c r="W3" s="49"/>
      <c r="X3" s="49"/>
      <c r="Z3" s="49"/>
      <c r="AA3" s="50"/>
      <c r="AB3" s="50"/>
    </row>
    <row r="4" spans="1:28" ht="12.75" customHeight="1" x14ac:dyDescent="0.2">
      <c r="A4" s="3"/>
      <c r="B4" s="3"/>
      <c r="C4" s="3"/>
      <c r="D4" s="3" t="s">
        <v>473</v>
      </c>
      <c r="E4" s="3"/>
      <c r="F4" s="3"/>
      <c r="G4" s="134" t="s">
        <v>205</v>
      </c>
      <c r="H4" s="40"/>
      <c r="I4" s="40"/>
    </row>
    <row r="5" spans="1:28" ht="12.75" customHeight="1" x14ac:dyDescent="0.2">
      <c r="A5" s="3"/>
      <c r="B5" s="3"/>
      <c r="C5" s="1"/>
      <c r="D5" s="1"/>
      <c r="E5" s="1"/>
      <c r="F5" s="1"/>
      <c r="G5" s="1"/>
      <c r="H5" s="3"/>
      <c r="I5" s="3"/>
    </row>
    <row r="6" spans="1:28" ht="12.75" customHeight="1" x14ac:dyDescent="0.2">
      <c r="A6" s="3"/>
      <c r="B6" s="6"/>
      <c r="C6" s="8" t="s">
        <v>474</v>
      </c>
      <c r="D6" s="399" t="s">
        <v>475</v>
      </c>
      <c r="E6" s="379"/>
      <c r="F6" s="379"/>
      <c r="G6" s="380"/>
      <c r="H6" s="24" t="s">
        <v>541</v>
      </c>
      <c r="I6" s="24" t="s">
        <v>540</v>
      </c>
      <c r="K6" s="35">
        <v>2</v>
      </c>
      <c r="L6" s="35" t="s">
        <v>427</v>
      </c>
      <c r="M6" s="35"/>
      <c r="N6" s="64" t="s">
        <v>419</v>
      </c>
      <c r="O6" s="36">
        <v>4</v>
      </c>
      <c r="P6" s="37" t="s">
        <v>420</v>
      </c>
      <c r="R6" s="35">
        <v>1</v>
      </c>
      <c r="S6" s="35" t="s">
        <v>434</v>
      </c>
    </row>
    <row r="7" spans="1:28" ht="12.75" customHeight="1" x14ac:dyDescent="0.2">
      <c r="A7" s="3"/>
      <c r="B7" s="6"/>
      <c r="C7" s="282" t="s">
        <v>476</v>
      </c>
      <c r="D7" s="362" t="s">
        <v>35</v>
      </c>
      <c r="E7" s="363"/>
      <c r="F7" s="363"/>
      <c r="G7" s="364"/>
      <c r="H7" s="171">
        <v>2012</v>
      </c>
      <c r="I7" s="286" t="s">
        <v>36</v>
      </c>
      <c r="K7" s="35"/>
      <c r="L7" s="35"/>
      <c r="M7" s="35"/>
      <c r="N7" s="233" t="s">
        <v>421</v>
      </c>
      <c r="O7" s="36">
        <v>3</v>
      </c>
      <c r="P7" s="37" t="s">
        <v>422</v>
      </c>
      <c r="S7">
        <v>4</v>
      </c>
      <c r="T7" s="367" t="s">
        <v>435</v>
      </c>
      <c r="U7" s="367"/>
      <c r="V7" s="367"/>
      <c r="W7" s="367"/>
      <c r="X7" s="367"/>
      <c r="Y7" s="367"/>
    </row>
    <row r="8" spans="1:28" ht="12.75" customHeight="1" x14ac:dyDescent="0.2">
      <c r="A8" s="3"/>
      <c r="B8" s="147"/>
      <c r="C8" s="282" t="s">
        <v>476</v>
      </c>
      <c r="D8" s="362" t="s">
        <v>13</v>
      </c>
      <c r="E8" s="363"/>
      <c r="F8" s="363"/>
      <c r="G8" s="364"/>
      <c r="H8" s="171">
        <v>2013</v>
      </c>
      <c r="I8" s="286"/>
      <c r="K8" s="35"/>
      <c r="L8" s="35"/>
      <c r="M8" s="35"/>
      <c r="N8" s="233"/>
      <c r="O8" s="36"/>
      <c r="P8" s="222"/>
      <c r="T8" s="221"/>
      <c r="U8" s="221"/>
      <c r="V8" s="221"/>
      <c r="W8" s="221"/>
      <c r="X8" s="221"/>
      <c r="Y8" s="221"/>
    </row>
    <row r="9" spans="1:28" ht="12.75" customHeight="1" x14ac:dyDescent="0.2">
      <c r="A9" s="3"/>
      <c r="B9" s="147"/>
      <c r="C9" s="279" t="s">
        <v>476</v>
      </c>
      <c r="D9" s="362" t="s">
        <v>38</v>
      </c>
      <c r="E9" s="363"/>
      <c r="F9" s="363"/>
      <c r="G9" s="364"/>
      <c r="H9" s="171">
        <v>2012</v>
      </c>
      <c r="I9" s="287" t="s">
        <v>147</v>
      </c>
      <c r="K9" s="35"/>
      <c r="L9" s="35"/>
      <c r="M9" s="35"/>
      <c r="N9" s="233"/>
      <c r="O9" s="36"/>
      <c r="P9" s="237"/>
      <c r="T9" s="236"/>
      <c r="U9" s="236"/>
      <c r="V9" s="236"/>
      <c r="W9" s="236"/>
      <c r="X9" s="236"/>
      <c r="Y9" s="236"/>
    </row>
    <row r="10" spans="1:28" ht="12.75" customHeight="1" x14ac:dyDescent="0.2">
      <c r="A10" s="3"/>
      <c r="B10" s="6"/>
      <c r="C10" s="280" t="s">
        <v>477</v>
      </c>
      <c r="D10" s="362" t="s">
        <v>140</v>
      </c>
      <c r="E10" s="363"/>
      <c r="F10" s="363"/>
      <c r="G10" s="364"/>
      <c r="H10" s="171">
        <v>2013</v>
      </c>
      <c r="I10" s="286" t="s">
        <v>30</v>
      </c>
      <c r="K10" s="35"/>
      <c r="L10" s="35"/>
      <c r="M10" s="35"/>
      <c r="N10" s="187" t="s">
        <v>423</v>
      </c>
      <c r="O10" s="36">
        <v>2</v>
      </c>
      <c r="P10" s="222" t="s">
        <v>424</v>
      </c>
      <c r="S10">
        <v>3</v>
      </c>
      <c r="T10" s="367" t="s">
        <v>436</v>
      </c>
      <c r="U10" s="367"/>
      <c r="V10" s="367"/>
      <c r="W10" s="367"/>
      <c r="X10" s="367"/>
      <c r="Y10" s="367"/>
    </row>
    <row r="11" spans="1:28" ht="12.75" customHeight="1" x14ac:dyDescent="0.2">
      <c r="A11" s="3"/>
      <c r="B11" s="147"/>
      <c r="C11" s="279" t="s">
        <v>478</v>
      </c>
      <c r="D11" s="404" t="s">
        <v>31</v>
      </c>
      <c r="E11" s="405"/>
      <c r="F11" s="405"/>
      <c r="G11" s="406"/>
      <c r="H11" s="287">
        <v>2013</v>
      </c>
      <c r="I11" s="287" t="s">
        <v>32</v>
      </c>
      <c r="K11" s="35"/>
      <c r="L11" s="35"/>
      <c r="M11" s="35"/>
      <c r="N11" s="233"/>
      <c r="O11" s="36"/>
      <c r="P11" s="143"/>
      <c r="T11" s="142"/>
      <c r="U11" s="142"/>
      <c r="V11" s="142"/>
      <c r="W11" s="142"/>
      <c r="X11" s="142"/>
      <c r="Y11" s="142"/>
    </row>
    <row r="12" spans="1:28" ht="12.75" customHeight="1" x14ac:dyDescent="0.2">
      <c r="A12" s="3"/>
      <c r="B12" s="6"/>
      <c r="C12" s="279" t="s">
        <v>478</v>
      </c>
      <c r="D12" s="400" t="s">
        <v>33</v>
      </c>
      <c r="E12" s="356"/>
      <c r="F12" s="356"/>
      <c r="G12" s="357"/>
      <c r="H12" s="135">
        <v>2008</v>
      </c>
      <c r="I12" s="211" t="s">
        <v>34</v>
      </c>
      <c r="K12" s="35"/>
      <c r="L12" s="35"/>
      <c r="M12" s="35"/>
      <c r="N12" s="187" t="s">
        <v>425</v>
      </c>
      <c r="O12" s="121">
        <v>1</v>
      </c>
      <c r="P12" s="37" t="s">
        <v>426</v>
      </c>
      <c r="S12" s="173">
        <v>2</v>
      </c>
      <c r="T12" s="367" t="s">
        <v>437</v>
      </c>
      <c r="U12" s="367"/>
      <c r="V12" s="367"/>
      <c r="W12" s="367"/>
      <c r="X12" s="367"/>
      <c r="Y12" s="367"/>
    </row>
    <row r="13" spans="1:28" ht="12.75" customHeight="1" x14ac:dyDescent="0.2">
      <c r="A13" s="169"/>
      <c r="B13" s="169"/>
      <c r="C13" s="170"/>
      <c r="D13" s="359">
        <v>5</v>
      </c>
      <c r="E13" s="360"/>
      <c r="F13" s="360"/>
      <c r="G13" s="361"/>
      <c r="H13" s="171"/>
      <c r="I13" s="172"/>
      <c r="J13" s="173"/>
      <c r="K13" s="173"/>
      <c r="L13" s="173"/>
      <c r="M13" s="173"/>
      <c r="O13" s="173"/>
      <c r="P13" s="173"/>
      <c r="Q13" s="173"/>
      <c r="R13" s="173"/>
      <c r="S13">
        <v>1</v>
      </c>
      <c r="T13" s="370" t="s">
        <v>439</v>
      </c>
      <c r="U13" s="370"/>
      <c r="V13" s="370"/>
      <c r="W13" s="370"/>
      <c r="X13" s="370"/>
    </row>
    <row r="14" spans="1:28" ht="12.75" customHeight="1" x14ac:dyDescent="0.2">
      <c r="A14" s="3"/>
      <c r="B14" s="3"/>
      <c r="C14" s="3"/>
      <c r="E14" s="2"/>
      <c r="F14" s="7"/>
      <c r="G14" s="7"/>
      <c r="J14" s="28" t="s">
        <v>429</v>
      </c>
      <c r="K14" s="28" t="s">
        <v>479</v>
      </c>
      <c r="O14" s="28" t="s">
        <v>429</v>
      </c>
      <c r="P14" s="28" t="s">
        <v>479</v>
      </c>
      <c r="V14" s="28" t="s">
        <v>429</v>
      </c>
      <c r="W14" s="28" t="s">
        <v>479</v>
      </c>
      <c r="Z14" s="28" t="s">
        <v>441</v>
      </c>
    </row>
    <row r="15" spans="1:28" ht="12.75" customHeight="1" x14ac:dyDescent="0.2">
      <c r="A15" s="3"/>
      <c r="B15" s="3"/>
      <c r="C15" s="3"/>
      <c r="D15" s="137" t="s">
        <v>119</v>
      </c>
      <c r="E15" s="138"/>
      <c r="F15" s="139"/>
      <c r="G15" s="139"/>
      <c r="H15" s="41" t="s">
        <v>563</v>
      </c>
      <c r="I15" s="40">
        <v>2</v>
      </c>
      <c r="J15" s="46">
        <f>1/3</f>
        <v>0.33333333333333331</v>
      </c>
      <c r="K15" s="52">
        <f>I15*J15</f>
        <v>0.66666666666666663</v>
      </c>
      <c r="M15" s="28" t="s">
        <v>562</v>
      </c>
      <c r="N15" s="39">
        <v>2</v>
      </c>
      <c r="O15" s="47">
        <f>J15</f>
        <v>0.33333333333333331</v>
      </c>
      <c r="P15" s="52">
        <f>N15*O15</f>
        <v>0.66666666666666663</v>
      </c>
      <c r="T15" s="53" t="s">
        <v>561</v>
      </c>
      <c r="U15" s="39">
        <v>2</v>
      </c>
      <c r="V15" s="47">
        <f>100%-J15-O15</f>
        <v>0.33333333333333343</v>
      </c>
      <c r="W15" s="52">
        <f>U15*V15</f>
        <v>0.66666666666666685</v>
      </c>
      <c r="Z15" s="367" t="s">
        <v>440</v>
      </c>
      <c r="AA15" s="367"/>
      <c r="AB15" s="77">
        <f>K15+P15+W15</f>
        <v>2</v>
      </c>
    </row>
    <row r="16" spans="1:28" ht="12.75" customHeight="1" x14ac:dyDescent="0.2">
      <c r="A16" s="3"/>
      <c r="B16" s="3"/>
      <c r="C16" s="1"/>
      <c r="D16" s="1"/>
      <c r="E16" s="1"/>
      <c r="F16" s="1"/>
      <c r="G16" s="1"/>
      <c r="H16" s="3"/>
      <c r="I16" s="3"/>
    </row>
    <row r="17" spans="1:26" ht="12.75" customHeight="1" x14ac:dyDescent="0.2">
      <c r="A17" s="3"/>
      <c r="B17" s="6"/>
      <c r="C17" s="8" t="str">
        <f>C6</f>
        <v>Subsectors/Priorities</v>
      </c>
      <c r="D17" s="384" t="s">
        <v>66</v>
      </c>
      <c r="E17" s="379"/>
      <c r="F17" s="379"/>
      <c r="G17" s="380"/>
      <c r="H17" s="24" t="s">
        <v>541</v>
      </c>
      <c r="I17" s="24" t="s">
        <v>540</v>
      </c>
      <c r="K17" s="35">
        <v>2</v>
      </c>
      <c r="L17" s="35" t="s">
        <v>427</v>
      </c>
      <c r="M17" s="35"/>
      <c r="N17" s="64" t="s">
        <v>419</v>
      </c>
      <c r="O17" s="36">
        <v>4</v>
      </c>
      <c r="P17" s="37" t="s">
        <v>420</v>
      </c>
      <c r="R17" s="35">
        <v>1</v>
      </c>
      <c r="S17" s="35" t="s">
        <v>434</v>
      </c>
    </row>
    <row r="18" spans="1:26" ht="12.75" customHeight="1" x14ac:dyDescent="0.2">
      <c r="A18" s="3"/>
      <c r="B18" s="6"/>
      <c r="C18" s="282"/>
      <c r="D18" s="355"/>
      <c r="E18" s="356"/>
      <c r="F18" s="356"/>
      <c r="G18" s="357"/>
      <c r="H18" s="171"/>
      <c r="I18" s="287"/>
      <c r="K18" s="35"/>
      <c r="L18" s="35"/>
      <c r="M18" s="35"/>
      <c r="N18" s="233" t="s">
        <v>421</v>
      </c>
      <c r="O18" s="121">
        <v>3</v>
      </c>
      <c r="P18" s="37" t="s">
        <v>422</v>
      </c>
      <c r="S18">
        <v>4</v>
      </c>
      <c r="T18" s="367" t="s">
        <v>435</v>
      </c>
      <c r="U18" s="367"/>
      <c r="V18" s="367"/>
      <c r="W18" s="367"/>
      <c r="X18" s="367"/>
      <c r="Y18" s="367"/>
    </row>
    <row r="19" spans="1:26" ht="12.75" customHeight="1" x14ac:dyDescent="0.2">
      <c r="A19" s="3"/>
      <c r="B19" s="6"/>
      <c r="C19" s="280" t="s">
        <v>482</v>
      </c>
      <c r="D19" s="349" t="s">
        <v>148</v>
      </c>
      <c r="E19" s="350"/>
      <c r="F19" s="350"/>
      <c r="G19" s="351"/>
      <c r="H19" s="171">
        <v>2011</v>
      </c>
      <c r="I19" s="288" t="s">
        <v>147</v>
      </c>
      <c r="K19" s="35"/>
      <c r="L19" s="35"/>
      <c r="M19" s="35"/>
      <c r="N19" s="233" t="s">
        <v>423</v>
      </c>
      <c r="O19" s="121">
        <v>2</v>
      </c>
      <c r="P19" s="37" t="s">
        <v>424</v>
      </c>
      <c r="S19" s="173">
        <v>3</v>
      </c>
      <c r="T19" s="367" t="s">
        <v>436</v>
      </c>
      <c r="U19" s="367"/>
      <c r="V19" s="367"/>
      <c r="W19" s="367"/>
      <c r="X19" s="367"/>
      <c r="Y19" s="367"/>
    </row>
    <row r="20" spans="1:26" ht="12.75" customHeight="1" x14ac:dyDescent="0.2">
      <c r="A20" s="3"/>
      <c r="B20" s="6"/>
      <c r="C20" s="281" t="s">
        <v>483</v>
      </c>
      <c r="D20" s="349" t="s">
        <v>150</v>
      </c>
      <c r="E20" s="350"/>
      <c r="F20" s="350"/>
      <c r="G20" s="351"/>
      <c r="H20" s="171">
        <v>2012</v>
      </c>
      <c r="I20" s="288" t="s">
        <v>149</v>
      </c>
      <c r="K20" s="35"/>
      <c r="L20" s="35"/>
      <c r="M20" s="35"/>
      <c r="N20" s="233" t="s">
        <v>425</v>
      </c>
      <c r="O20" s="174">
        <v>1</v>
      </c>
      <c r="P20" s="37" t="s">
        <v>426</v>
      </c>
      <c r="S20" s="173">
        <v>2</v>
      </c>
      <c r="T20" s="367" t="s">
        <v>437</v>
      </c>
      <c r="U20" s="367"/>
      <c r="V20" s="367"/>
      <c r="W20" s="367"/>
      <c r="X20" s="367"/>
      <c r="Y20" s="367"/>
    </row>
    <row r="21" spans="1:26" ht="12.75" customHeight="1" x14ac:dyDescent="0.2">
      <c r="A21" s="3"/>
      <c r="B21" s="6"/>
      <c r="C21" s="282" t="s">
        <v>481</v>
      </c>
      <c r="D21" s="362" t="s">
        <v>141</v>
      </c>
      <c r="E21" s="363"/>
      <c r="F21" s="363"/>
      <c r="G21" s="364"/>
      <c r="H21" s="171">
        <v>2013</v>
      </c>
      <c r="I21" s="288" t="s">
        <v>143</v>
      </c>
      <c r="P21" s="132" t="s">
        <v>208</v>
      </c>
      <c r="S21">
        <v>1</v>
      </c>
      <c r="T21" s="370" t="s">
        <v>439</v>
      </c>
      <c r="U21" s="370"/>
      <c r="V21" s="370"/>
      <c r="W21" s="370"/>
      <c r="X21" s="370"/>
    </row>
    <row r="22" spans="1:26" ht="12.75" customHeight="1" x14ac:dyDescent="0.2">
      <c r="A22" s="3"/>
      <c r="B22" s="6"/>
      <c r="C22" s="282" t="s">
        <v>14</v>
      </c>
      <c r="D22" s="349" t="s">
        <v>145</v>
      </c>
      <c r="E22" s="350"/>
      <c r="F22" s="350"/>
      <c r="G22" s="351"/>
      <c r="H22" s="171">
        <v>2012</v>
      </c>
      <c r="I22" s="288" t="s">
        <v>144</v>
      </c>
    </row>
    <row r="23" spans="1:26" ht="12.75" customHeight="1" x14ac:dyDescent="0.2">
      <c r="A23" s="3"/>
      <c r="B23" s="147"/>
      <c r="C23" s="282" t="s">
        <v>57</v>
      </c>
      <c r="D23" s="362" t="s">
        <v>22</v>
      </c>
      <c r="E23" s="363"/>
      <c r="F23" s="363"/>
      <c r="G23" s="364"/>
      <c r="H23" s="171">
        <v>2013</v>
      </c>
      <c r="I23" s="287" t="s">
        <v>56</v>
      </c>
    </row>
    <row r="24" spans="1:26" ht="12.75" customHeight="1" x14ac:dyDescent="0.2">
      <c r="A24" s="3"/>
      <c r="B24" s="147"/>
      <c r="C24" s="281" t="s">
        <v>146</v>
      </c>
      <c r="D24" s="349" t="s">
        <v>151</v>
      </c>
      <c r="E24" s="350"/>
      <c r="F24" s="350"/>
      <c r="G24" s="351"/>
      <c r="H24" s="171">
        <v>2011</v>
      </c>
      <c r="I24" s="288" t="s">
        <v>152</v>
      </c>
    </row>
    <row r="25" spans="1:26" ht="12.75" customHeight="1" x14ac:dyDescent="0.2">
      <c r="A25" s="3"/>
      <c r="B25" s="147"/>
      <c r="C25" s="281" t="s">
        <v>484</v>
      </c>
      <c r="D25" s="355" t="s">
        <v>21</v>
      </c>
      <c r="E25" s="356"/>
      <c r="F25" s="356"/>
      <c r="G25" s="357"/>
      <c r="H25" s="25">
        <v>2011</v>
      </c>
      <c r="I25" s="144" t="s">
        <v>142</v>
      </c>
    </row>
    <row r="26" spans="1:26" ht="12.75" customHeight="1" x14ac:dyDescent="0.2">
      <c r="A26" s="3"/>
      <c r="B26" s="147"/>
      <c r="C26" s="283" t="s">
        <v>166</v>
      </c>
      <c r="D26" s="352" t="s">
        <v>70</v>
      </c>
      <c r="E26" s="353"/>
      <c r="F26" s="353"/>
      <c r="G26" s="354"/>
      <c r="H26" s="25">
        <v>2012</v>
      </c>
      <c r="I26" s="144" t="s">
        <v>69</v>
      </c>
    </row>
    <row r="27" spans="1:26" ht="12.75" customHeight="1" x14ac:dyDescent="0.2">
      <c r="A27" s="3"/>
      <c r="B27" s="101"/>
      <c r="C27" s="284" t="s">
        <v>17</v>
      </c>
      <c r="D27" s="355" t="s">
        <v>16</v>
      </c>
      <c r="E27" s="356"/>
      <c r="F27" s="356"/>
      <c r="G27" s="357"/>
      <c r="H27" s="25">
        <v>2011</v>
      </c>
      <c r="I27" s="211" t="s">
        <v>15</v>
      </c>
    </row>
    <row r="28" spans="1:26" ht="12.75" customHeight="1" x14ac:dyDescent="0.2">
      <c r="A28" s="3"/>
      <c r="B28" s="101"/>
      <c r="C28" s="281" t="s">
        <v>485</v>
      </c>
      <c r="D28" s="355" t="s">
        <v>20</v>
      </c>
      <c r="E28" s="356"/>
      <c r="F28" s="356"/>
      <c r="G28" s="357"/>
      <c r="H28" s="25"/>
      <c r="I28" s="211"/>
    </row>
    <row r="29" spans="1:26" ht="12.75" customHeight="1" x14ac:dyDescent="0.2">
      <c r="A29" s="3"/>
      <c r="B29" s="101"/>
      <c r="C29" s="284" t="s">
        <v>18</v>
      </c>
      <c r="D29" s="355" t="s">
        <v>19</v>
      </c>
      <c r="E29" s="407"/>
      <c r="F29" s="407"/>
      <c r="G29" s="408"/>
      <c r="H29" s="25"/>
      <c r="I29" s="211"/>
    </row>
    <row r="30" spans="1:26" ht="12.75" customHeight="1" x14ac:dyDescent="0.2">
      <c r="A30" s="3"/>
      <c r="B30" s="101"/>
      <c r="C30" s="284" t="s">
        <v>18</v>
      </c>
      <c r="D30" s="355" t="s">
        <v>65</v>
      </c>
      <c r="E30" s="407"/>
      <c r="F30" s="407"/>
      <c r="G30" s="408"/>
      <c r="H30" s="25"/>
      <c r="I30" s="211"/>
    </row>
    <row r="31" spans="1:26" ht="12.75" customHeight="1" x14ac:dyDescent="0.2">
      <c r="A31" s="3"/>
      <c r="B31" s="3"/>
      <c r="C31" s="167"/>
      <c r="D31" s="371">
        <v>13</v>
      </c>
      <c r="E31" s="388"/>
      <c r="F31" s="388"/>
      <c r="G31" s="389"/>
      <c r="H31" s="25"/>
      <c r="I31" s="26"/>
    </row>
    <row r="32" spans="1:26" ht="12.75" customHeight="1" x14ac:dyDescent="0.2">
      <c r="A32" s="3"/>
      <c r="B32" s="3"/>
      <c r="C32" s="165"/>
      <c r="D32" s="397"/>
      <c r="E32" s="397"/>
      <c r="F32" s="397"/>
      <c r="G32" s="397"/>
      <c r="H32" s="88"/>
      <c r="J32" s="28" t="s">
        <v>429</v>
      </c>
      <c r="K32" s="28" t="s">
        <v>479</v>
      </c>
      <c r="O32" s="28" t="s">
        <v>429</v>
      </c>
      <c r="P32" s="28" t="s">
        <v>479</v>
      </c>
      <c r="V32" s="28" t="s">
        <v>429</v>
      </c>
      <c r="W32" s="28" t="s">
        <v>479</v>
      </c>
      <c r="Z32" s="28" t="s">
        <v>479</v>
      </c>
    </row>
    <row r="33" spans="1:28" ht="12.75" customHeight="1" x14ac:dyDescent="0.2">
      <c r="A33" s="3"/>
      <c r="B33" s="3"/>
      <c r="C33" s="166"/>
      <c r="D33" s="42"/>
      <c r="E33" s="43"/>
      <c r="F33" s="44"/>
      <c r="G33" s="44"/>
      <c r="H33" s="41" t="s">
        <v>563</v>
      </c>
      <c r="I33" s="40">
        <v>4</v>
      </c>
      <c r="J33" s="46">
        <f>1/3</f>
        <v>0.33333333333333331</v>
      </c>
      <c r="K33" s="52">
        <f>I33*J33</f>
        <v>1.3333333333333333</v>
      </c>
      <c r="M33" s="28" t="s">
        <v>562</v>
      </c>
      <c r="N33" s="91">
        <v>1</v>
      </c>
      <c r="O33" s="47">
        <f>J33</f>
        <v>0.33333333333333331</v>
      </c>
      <c r="P33" s="52">
        <f>N33*O33</f>
        <v>0.33333333333333331</v>
      </c>
      <c r="T33" s="53" t="s">
        <v>561</v>
      </c>
      <c r="U33" s="39">
        <v>3</v>
      </c>
      <c r="V33" s="47">
        <f>100%-J33-O33</f>
        <v>0.33333333333333343</v>
      </c>
      <c r="W33" s="52">
        <f>U33*V33</f>
        <v>1.0000000000000002</v>
      </c>
      <c r="Z33" s="367" t="s">
        <v>440</v>
      </c>
      <c r="AA33" s="367"/>
      <c r="AB33" s="77">
        <f>K33+P33+W33</f>
        <v>2.666666666666667</v>
      </c>
    </row>
    <row r="34" spans="1:28" x14ac:dyDescent="0.2">
      <c r="A34" s="3"/>
      <c r="B34" s="3"/>
      <c r="C34" s="1"/>
      <c r="D34" s="1"/>
      <c r="E34" s="1"/>
      <c r="F34" s="1"/>
      <c r="G34" s="1"/>
      <c r="H34" s="3"/>
      <c r="I34" s="3"/>
    </row>
    <row r="35" spans="1:28" x14ac:dyDescent="0.2">
      <c r="A35" s="3"/>
      <c r="B35" s="101"/>
      <c r="C35" s="258" t="s">
        <v>536</v>
      </c>
      <c r="D35" s="390" t="s">
        <v>486</v>
      </c>
      <c r="E35" s="391"/>
      <c r="F35" s="391"/>
      <c r="G35" s="392"/>
      <c r="H35" s="24" t="s">
        <v>541</v>
      </c>
      <c r="I35" s="24" t="s">
        <v>540</v>
      </c>
      <c r="K35" s="35">
        <v>2</v>
      </c>
      <c r="L35" s="35" t="s">
        <v>427</v>
      </c>
      <c r="M35" s="35"/>
      <c r="N35" s="64" t="s">
        <v>419</v>
      </c>
      <c r="O35" s="36">
        <v>4</v>
      </c>
      <c r="P35" s="37" t="s">
        <v>420</v>
      </c>
      <c r="R35" s="35">
        <v>1</v>
      </c>
      <c r="S35" s="35" t="s">
        <v>434</v>
      </c>
    </row>
    <row r="36" spans="1:28" x14ac:dyDescent="0.2">
      <c r="A36" s="3"/>
      <c r="B36" s="101"/>
      <c r="C36" s="259" t="s">
        <v>487</v>
      </c>
      <c r="D36" s="393" t="s">
        <v>80</v>
      </c>
      <c r="E36" s="394"/>
      <c r="F36" s="394"/>
      <c r="G36" s="395"/>
      <c r="H36" s="25">
        <v>2011</v>
      </c>
      <c r="I36" s="144" t="s">
        <v>155</v>
      </c>
      <c r="K36" s="35"/>
      <c r="L36" s="35"/>
      <c r="M36" s="35"/>
      <c r="N36" s="233" t="s">
        <v>421</v>
      </c>
      <c r="O36" s="121">
        <v>3</v>
      </c>
      <c r="P36" s="37" t="s">
        <v>422</v>
      </c>
      <c r="S36" s="39">
        <v>4</v>
      </c>
      <c r="T36" s="367" t="s">
        <v>435</v>
      </c>
      <c r="U36" s="367"/>
      <c r="V36" s="367"/>
      <c r="W36" s="367"/>
      <c r="X36" s="367"/>
      <c r="Y36" s="367"/>
    </row>
    <row r="37" spans="1:28" x14ac:dyDescent="0.2">
      <c r="A37" s="3"/>
      <c r="B37" s="101"/>
      <c r="C37" s="159" t="s">
        <v>81</v>
      </c>
      <c r="D37" s="396" t="s">
        <v>79</v>
      </c>
      <c r="E37" s="394"/>
      <c r="F37" s="394"/>
      <c r="G37" s="395"/>
      <c r="H37" s="25">
        <v>2011</v>
      </c>
      <c r="I37" s="140" t="s">
        <v>154</v>
      </c>
      <c r="K37" s="35"/>
      <c r="L37" s="35"/>
      <c r="M37" s="35"/>
      <c r="N37" s="233" t="s">
        <v>423</v>
      </c>
      <c r="O37" s="121">
        <v>2</v>
      </c>
      <c r="P37" s="37" t="s">
        <v>424</v>
      </c>
      <c r="S37">
        <v>3</v>
      </c>
      <c r="T37" s="367" t="s">
        <v>436</v>
      </c>
      <c r="U37" s="367"/>
      <c r="V37" s="367"/>
      <c r="W37" s="367"/>
      <c r="X37" s="367"/>
      <c r="Y37" s="367"/>
    </row>
    <row r="38" spans="1:28" x14ac:dyDescent="0.2">
      <c r="A38" s="3"/>
      <c r="B38" s="101"/>
      <c r="C38" s="279" t="s">
        <v>41</v>
      </c>
      <c r="D38" s="374" t="s">
        <v>40</v>
      </c>
      <c r="E38" s="374"/>
      <c r="F38" s="374"/>
      <c r="G38" s="374"/>
      <c r="H38" s="25">
        <v>2012</v>
      </c>
      <c r="I38" s="211" t="s">
        <v>42</v>
      </c>
      <c r="K38" s="35"/>
      <c r="L38" s="35"/>
      <c r="M38" s="35"/>
      <c r="N38" s="233" t="s">
        <v>425</v>
      </c>
      <c r="O38" s="36">
        <v>1</v>
      </c>
      <c r="P38" s="37" t="s">
        <v>426</v>
      </c>
      <c r="S38">
        <v>2</v>
      </c>
      <c r="T38" s="367" t="s">
        <v>437</v>
      </c>
      <c r="U38" s="367"/>
      <c r="V38" s="367"/>
      <c r="W38" s="367"/>
      <c r="X38" s="367"/>
      <c r="Y38" s="367"/>
    </row>
    <row r="39" spans="1:28" x14ac:dyDescent="0.2">
      <c r="A39" s="3"/>
      <c r="B39" s="101"/>
      <c r="C39" s="285"/>
      <c r="D39" s="374" t="s">
        <v>5</v>
      </c>
      <c r="E39" s="374"/>
      <c r="F39" s="374"/>
      <c r="G39" s="374"/>
      <c r="H39" s="13"/>
      <c r="I39" s="278" t="s">
        <v>6</v>
      </c>
      <c r="K39" s="35"/>
      <c r="L39" s="35"/>
      <c r="M39" s="35"/>
      <c r="N39" s="233"/>
      <c r="O39" s="36"/>
      <c r="P39" s="275"/>
      <c r="T39" s="274"/>
      <c r="U39" s="274"/>
      <c r="V39" s="274"/>
      <c r="W39" s="274"/>
      <c r="X39" s="274"/>
      <c r="Y39" s="274"/>
    </row>
    <row r="40" spans="1:28" x14ac:dyDescent="0.2">
      <c r="A40" s="3"/>
      <c r="B40" s="3"/>
      <c r="C40" s="277"/>
      <c r="D40" s="385">
        <v>3</v>
      </c>
      <c r="E40" s="386"/>
      <c r="F40" s="386"/>
      <c r="G40" s="387"/>
      <c r="H40" s="13"/>
      <c r="I40" s="3"/>
    </row>
    <row r="41" spans="1:28" ht="12.75" customHeight="1" x14ac:dyDescent="0.2">
      <c r="A41" s="3"/>
      <c r="B41" s="3"/>
      <c r="C41" s="3"/>
      <c r="D41" s="20" t="s">
        <v>480</v>
      </c>
      <c r="E41" s="257"/>
      <c r="F41" s="44"/>
      <c r="G41" s="44"/>
      <c r="J41" s="28" t="s">
        <v>429</v>
      </c>
      <c r="K41" s="28" t="s">
        <v>479</v>
      </c>
      <c r="O41" s="28" t="s">
        <v>429</v>
      </c>
      <c r="P41" s="28" t="s">
        <v>479</v>
      </c>
      <c r="V41" s="28" t="s">
        <v>429</v>
      </c>
      <c r="W41" s="28" t="s">
        <v>479</v>
      </c>
      <c r="Z41" s="28" t="s">
        <v>479</v>
      </c>
    </row>
    <row r="42" spans="1:28" ht="12.75" customHeight="1" x14ac:dyDescent="0.2">
      <c r="A42" s="3"/>
      <c r="B42" s="3"/>
      <c r="C42" s="3"/>
      <c r="D42" s="42"/>
      <c r="E42" s="43"/>
      <c r="F42" s="44"/>
      <c r="G42" s="44"/>
      <c r="H42" s="41" t="s">
        <v>563</v>
      </c>
      <c r="I42" s="40">
        <v>2</v>
      </c>
      <c r="J42" s="46">
        <f>1/3</f>
        <v>0.33333333333333331</v>
      </c>
      <c r="K42" s="52">
        <f>I42*J42</f>
        <v>0.66666666666666663</v>
      </c>
      <c r="M42" s="28" t="s">
        <v>562</v>
      </c>
      <c r="N42" s="39">
        <v>3</v>
      </c>
      <c r="O42" s="47">
        <f>J42</f>
        <v>0.33333333333333331</v>
      </c>
      <c r="P42" s="52">
        <f>N42*O42</f>
        <v>1</v>
      </c>
      <c r="T42" s="53" t="s">
        <v>561</v>
      </c>
      <c r="U42" s="39">
        <v>4</v>
      </c>
      <c r="V42" s="47">
        <f>100%-J42-O42</f>
        <v>0.33333333333333343</v>
      </c>
      <c r="W42" s="52">
        <f>U42*V42</f>
        <v>1.3333333333333337</v>
      </c>
      <c r="Z42" s="367" t="s">
        <v>440</v>
      </c>
      <c r="AA42" s="367"/>
      <c r="AB42" s="77">
        <f>K42+P42+W42</f>
        <v>3</v>
      </c>
    </row>
    <row r="43" spans="1:28" ht="12.75" customHeight="1" x14ac:dyDescent="0.2">
      <c r="A43" s="3"/>
      <c r="B43" s="3"/>
      <c r="C43" s="3"/>
      <c r="D43" s="42"/>
      <c r="E43" s="43"/>
      <c r="F43" s="44"/>
      <c r="G43" s="44"/>
      <c r="H43" s="41"/>
      <c r="I43" s="149"/>
      <c r="J43" s="46"/>
      <c r="K43" s="52"/>
      <c r="M43" s="28"/>
      <c r="O43" s="47"/>
      <c r="P43" s="52"/>
      <c r="T43" s="53"/>
      <c r="U43" s="91"/>
      <c r="V43" s="47"/>
      <c r="W43" s="52"/>
      <c r="Z43" s="193"/>
      <c r="AA43" s="193"/>
      <c r="AB43" s="80"/>
    </row>
    <row r="44" spans="1:28" s="91" customFormat="1" ht="12.75" customHeight="1" x14ac:dyDescent="0.2">
      <c r="A44" s="149"/>
      <c r="B44" s="149"/>
      <c r="C44" s="149"/>
      <c r="D44" s="150"/>
      <c r="E44" s="151"/>
      <c r="F44" s="152"/>
      <c r="G44" s="152"/>
      <c r="H44" s="153"/>
      <c r="I44" s="149"/>
      <c r="J44" s="154"/>
      <c r="K44" s="155"/>
      <c r="M44" s="92"/>
      <c r="O44" s="156"/>
      <c r="P44" s="155"/>
      <c r="T44" s="157"/>
      <c r="V44" s="156"/>
      <c r="W44" s="155"/>
      <c r="Z44" s="158"/>
      <c r="AA44" s="158"/>
      <c r="AB44" s="80"/>
    </row>
    <row r="45" spans="1:28" ht="12.75" customHeight="1" x14ac:dyDescent="0.2">
      <c r="A45" s="3"/>
      <c r="B45" s="6"/>
      <c r="C45" s="148" t="s">
        <v>536</v>
      </c>
      <c r="D45" s="378" t="s">
        <v>165</v>
      </c>
      <c r="E45" s="379"/>
      <c r="F45" s="379"/>
      <c r="G45" s="380"/>
      <c r="H45" s="24" t="s">
        <v>541</v>
      </c>
      <c r="I45" s="24" t="s">
        <v>540</v>
      </c>
      <c r="K45" s="35">
        <v>2</v>
      </c>
      <c r="L45" s="35" t="s">
        <v>427</v>
      </c>
      <c r="M45" s="35"/>
      <c r="N45" s="64" t="s">
        <v>419</v>
      </c>
      <c r="O45" s="121">
        <v>4</v>
      </c>
      <c r="P45" s="143" t="s">
        <v>420</v>
      </c>
      <c r="R45" s="35">
        <v>1</v>
      </c>
      <c r="S45" s="35" t="s">
        <v>434</v>
      </c>
    </row>
    <row r="46" spans="1:28" ht="12.75" customHeight="1" x14ac:dyDescent="0.2">
      <c r="A46" s="3"/>
      <c r="B46" s="6"/>
      <c r="C46" s="244" t="s">
        <v>71</v>
      </c>
      <c r="D46" s="375" t="s">
        <v>116</v>
      </c>
      <c r="E46" s="376"/>
      <c r="F46" s="376"/>
      <c r="G46" s="377"/>
      <c r="H46" s="245" t="s">
        <v>110</v>
      </c>
      <c r="I46" s="182" t="s">
        <v>114</v>
      </c>
      <c r="K46" s="35"/>
      <c r="L46" s="35"/>
      <c r="M46" s="35"/>
      <c r="N46" s="233" t="s">
        <v>421</v>
      </c>
      <c r="O46" s="121">
        <v>3</v>
      </c>
      <c r="P46" s="143" t="s">
        <v>422</v>
      </c>
      <c r="S46" s="173">
        <v>4</v>
      </c>
      <c r="T46" s="367" t="s">
        <v>435</v>
      </c>
      <c r="U46" s="367"/>
      <c r="V46" s="367"/>
      <c r="W46" s="367"/>
      <c r="X46" s="367"/>
      <c r="Y46" s="367"/>
    </row>
    <row r="47" spans="1:28" ht="12.75" customHeight="1" x14ac:dyDescent="0.2">
      <c r="A47" s="3"/>
      <c r="B47" s="6"/>
      <c r="C47" s="244" t="s">
        <v>72</v>
      </c>
      <c r="D47" s="375" t="s">
        <v>108</v>
      </c>
      <c r="E47" s="376"/>
      <c r="F47" s="376"/>
      <c r="G47" s="377"/>
      <c r="H47" s="245" t="s">
        <v>110</v>
      </c>
      <c r="I47" s="182" t="s">
        <v>115</v>
      </c>
      <c r="K47" s="35"/>
      <c r="L47" s="35"/>
      <c r="M47" s="35"/>
      <c r="N47" s="233" t="s">
        <v>423</v>
      </c>
      <c r="O47" s="121">
        <v>2</v>
      </c>
      <c r="P47" s="143" t="s">
        <v>424</v>
      </c>
      <c r="S47">
        <v>3</v>
      </c>
      <c r="T47" s="367" t="s">
        <v>436</v>
      </c>
      <c r="U47" s="367"/>
      <c r="V47" s="367"/>
      <c r="W47" s="367"/>
      <c r="X47" s="367"/>
      <c r="Y47" s="367"/>
    </row>
    <row r="48" spans="1:28" ht="12.75" customHeight="1" x14ac:dyDescent="0.2">
      <c r="A48" s="3"/>
      <c r="B48" s="6"/>
      <c r="C48" s="244" t="s">
        <v>73</v>
      </c>
      <c r="D48" s="375" t="s">
        <v>74</v>
      </c>
      <c r="E48" s="376"/>
      <c r="F48" s="376"/>
      <c r="G48" s="377"/>
      <c r="H48" s="245">
        <v>2011</v>
      </c>
      <c r="I48" s="182" t="s">
        <v>153</v>
      </c>
      <c r="K48" s="35"/>
      <c r="L48" s="35"/>
      <c r="M48" s="35"/>
      <c r="N48" s="233" t="s">
        <v>425</v>
      </c>
      <c r="O48" s="121">
        <v>1</v>
      </c>
      <c r="P48" s="143" t="s">
        <v>426</v>
      </c>
      <c r="S48">
        <v>2</v>
      </c>
      <c r="T48" s="367" t="s">
        <v>437</v>
      </c>
      <c r="U48" s="367"/>
      <c r="V48" s="367"/>
      <c r="W48" s="367"/>
      <c r="X48" s="367"/>
      <c r="Y48" s="367"/>
    </row>
    <row r="49" spans="1:28" ht="12.75" customHeight="1" x14ac:dyDescent="0.2">
      <c r="A49" s="3"/>
      <c r="B49" s="6"/>
      <c r="C49" s="244" t="s">
        <v>75</v>
      </c>
      <c r="D49" s="375" t="s">
        <v>113</v>
      </c>
      <c r="E49" s="376"/>
      <c r="F49" s="376"/>
      <c r="G49" s="377"/>
      <c r="H49" s="245" t="s">
        <v>110</v>
      </c>
      <c r="I49" s="182" t="s">
        <v>48</v>
      </c>
      <c r="P49" s="143" t="s">
        <v>208</v>
      </c>
      <c r="S49">
        <v>1</v>
      </c>
      <c r="T49" s="370" t="s">
        <v>439</v>
      </c>
      <c r="U49" s="370"/>
      <c r="V49" s="370"/>
      <c r="W49" s="370"/>
      <c r="X49" s="370"/>
    </row>
    <row r="50" spans="1:28" ht="12.75" customHeight="1" x14ac:dyDescent="0.2">
      <c r="A50" s="3"/>
      <c r="B50" s="6"/>
      <c r="C50" s="244" t="s">
        <v>107</v>
      </c>
      <c r="D50" s="375" t="s">
        <v>9</v>
      </c>
      <c r="E50" s="376"/>
      <c r="F50" s="376"/>
      <c r="G50" s="377"/>
      <c r="H50" s="245"/>
      <c r="I50" s="182" t="s">
        <v>8</v>
      </c>
      <c r="S50">
        <v>0</v>
      </c>
      <c r="T50" s="370" t="s">
        <v>438</v>
      </c>
      <c r="U50" s="370"/>
      <c r="V50" s="370"/>
      <c r="W50" s="370"/>
      <c r="X50" s="142"/>
    </row>
    <row r="51" spans="1:28" ht="12.75" customHeight="1" x14ac:dyDescent="0.2">
      <c r="A51" s="3"/>
      <c r="B51" s="3"/>
      <c r="C51" s="14"/>
      <c r="D51" s="371">
        <v>5</v>
      </c>
      <c r="E51" s="372"/>
      <c r="F51" s="372"/>
      <c r="G51" s="373"/>
      <c r="H51" s="13"/>
      <c r="I51" s="3"/>
    </row>
    <row r="52" spans="1:28" ht="12.75" customHeight="1" x14ac:dyDescent="0.2">
      <c r="A52" s="3"/>
      <c r="B52" s="3"/>
      <c r="C52" s="3"/>
      <c r="D52" s="4" t="s">
        <v>480</v>
      </c>
      <c r="E52" s="2"/>
      <c r="F52" s="7"/>
      <c r="G52" s="7"/>
      <c r="J52" s="28" t="s">
        <v>429</v>
      </c>
      <c r="K52" s="28" t="s">
        <v>479</v>
      </c>
      <c r="O52" s="28" t="s">
        <v>429</v>
      </c>
      <c r="P52" s="28" t="s">
        <v>479</v>
      </c>
      <c r="V52" s="28" t="s">
        <v>429</v>
      </c>
      <c r="W52" s="28" t="s">
        <v>479</v>
      </c>
      <c r="Z52" s="28" t="s">
        <v>479</v>
      </c>
    </row>
    <row r="53" spans="1:28" ht="12.75" customHeight="1" x14ac:dyDescent="0.2">
      <c r="A53" s="3"/>
      <c r="B53" s="3"/>
      <c r="C53" s="3"/>
      <c r="D53" s="42"/>
      <c r="E53" s="43"/>
      <c r="F53" s="44"/>
      <c r="G53" s="44"/>
      <c r="H53" s="41" t="s">
        <v>563</v>
      </c>
      <c r="I53" s="40">
        <v>3</v>
      </c>
      <c r="J53" s="46">
        <f>1/3</f>
        <v>0.33333333333333331</v>
      </c>
      <c r="K53" s="52">
        <f>I53*J53</f>
        <v>1</v>
      </c>
      <c r="M53" s="28" t="s">
        <v>562</v>
      </c>
      <c r="N53" s="39">
        <v>2</v>
      </c>
      <c r="O53" s="47">
        <f>J53</f>
        <v>0.33333333333333331</v>
      </c>
      <c r="P53" s="52">
        <f>N53*O53</f>
        <v>0.66666666666666663</v>
      </c>
      <c r="T53" s="53" t="s">
        <v>561</v>
      </c>
      <c r="U53" s="39">
        <v>4</v>
      </c>
      <c r="V53" s="47">
        <f>100%-J53-O53</f>
        <v>0.33333333333333343</v>
      </c>
      <c r="W53" s="52">
        <f>U53*V53</f>
        <v>1.3333333333333337</v>
      </c>
      <c r="Z53" s="367" t="s">
        <v>440</v>
      </c>
      <c r="AA53" s="367"/>
      <c r="AB53" s="77">
        <f>K53+P53+W53</f>
        <v>3</v>
      </c>
    </row>
    <row r="54" spans="1:28" s="91" customFormat="1" ht="12.75" customHeight="1" x14ac:dyDescent="0.2">
      <c r="A54" s="149"/>
      <c r="B54" s="149"/>
      <c r="C54" s="149"/>
      <c r="D54" s="150"/>
      <c r="E54" s="151"/>
      <c r="F54" s="152"/>
      <c r="G54" s="152"/>
      <c r="H54" s="153"/>
      <c r="I54" s="149"/>
      <c r="J54" s="154"/>
      <c r="K54" s="155"/>
      <c r="M54" s="92"/>
      <c r="O54" s="156"/>
      <c r="P54" s="155"/>
      <c r="T54" s="157"/>
      <c r="V54" s="156"/>
      <c r="W54" s="155"/>
      <c r="Z54" s="158"/>
      <c r="AA54" s="158"/>
      <c r="AB54" s="80"/>
    </row>
    <row r="55" spans="1:28" ht="12.75" customHeight="1" x14ac:dyDescent="0.2">
      <c r="A55" s="149"/>
    </row>
    <row r="56" spans="1:28" ht="12.75" customHeight="1" x14ac:dyDescent="0.2">
      <c r="C56" s="148" t="s">
        <v>536</v>
      </c>
      <c r="D56" s="384" t="s">
        <v>537</v>
      </c>
      <c r="E56" s="379"/>
      <c r="F56" s="379"/>
      <c r="G56" s="380"/>
      <c r="H56" s="24" t="s">
        <v>541</v>
      </c>
      <c r="I56" s="24" t="s">
        <v>540</v>
      </c>
      <c r="K56" s="35">
        <v>2</v>
      </c>
      <c r="L56" s="35" t="s">
        <v>427</v>
      </c>
      <c r="M56" s="35"/>
      <c r="N56" s="64" t="s">
        <v>419</v>
      </c>
      <c r="O56" s="121">
        <v>4</v>
      </c>
      <c r="P56" s="37" t="s">
        <v>420</v>
      </c>
      <c r="R56" s="35">
        <v>1</v>
      </c>
      <c r="S56" s="35" t="s">
        <v>434</v>
      </c>
      <c r="T56" s="53"/>
      <c r="U56" s="53"/>
      <c r="V56" s="53"/>
      <c r="W56" s="53"/>
      <c r="X56" s="53"/>
      <c r="Y56" s="53"/>
    </row>
    <row r="57" spans="1:28" ht="15.75" customHeight="1" x14ac:dyDescent="0.2">
      <c r="C57" s="180" t="s">
        <v>160</v>
      </c>
      <c r="D57" s="381" t="s">
        <v>138</v>
      </c>
      <c r="E57" s="382"/>
      <c r="F57" s="382"/>
      <c r="G57" s="383"/>
      <c r="H57" s="182">
        <v>2010</v>
      </c>
      <c r="I57" s="182" t="s">
        <v>139</v>
      </c>
      <c r="K57" s="35"/>
      <c r="L57" s="35"/>
      <c r="M57" s="35"/>
      <c r="N57" s="233" t="s">
        <v>421</v>
      </c>
      <c r="O57" s="36">
        <v>3</v>
      </c>
      <c r="P57" s="37" t="s">
        <v>422</v>
      </c>
      <c r="R57" s="53"/>
      <c r="S57" s="141">
        <v>4</v>
      </c>
      <c r="T57" s="369" t="s">
        <v>435</v>
      </c>
      <c r="U57" s="369"/>
      <c r="V57" s="369"/>
      <c r="W57" s="369"/>
      <c r="X57" s="369"/>
      <c r="Y57" s="369"/>
    </row>
    <row r="58" spans="1:28" ht="14.25" customHeight="1" x14ac:dyDescent="0.2">
      <c r="C58" s="180" t="s">
        <v>162</v>
      </c>
      <c r="D58" s="381" t="s">
        <v>159</v>
      </c>
      <c r="E58" s="382"/>
      <c r="F58" s="382"/>
      <c r="G58" s="383"/>
      <c r="H58" s="182" t="s">
        <v>110</v>
      </c>
      <c r="I58" s="182" t="s">
        <v>112</v>
      </c>
      <c r="K58" s="35"/>
      <c r="L58" s="35"/>
      <c r="M58" s="35"/>
      <c r="N58" s="233" t="s">
        <v>423</v>
      </c>
      <c r="O58" s="36">
        <v>2</v>
      </c>
      <c r="P58" s="37" t="s">
        <v>424</v>
      </c>
      <c r="R58" s="53"/>
      <c r="S58" s="53">
        <v>3</v>
      </c>
      <c r="T58" s="369" t="s">
        <v>436</v>
      </c>
      <c r="U58" s="369"/>
      <c r="V58" s="369"/>
      <c r="W58" s="369"/>
      <c r="X58" s="369"/>
      <c r="Y58" s="369"/>
    </row>
    <row r="59" spans="1:28" ht="15.75" customHeight="1" x14ac:dyDescent="0.2">
      <c r="C59" s="180" t="s">
        <v>161</v>
      </c>
      <c r="D59" s="381" t="s">
        <v>156</v>
      </c>
      <c r="E59" s="382"/>
      <c r="F59" s="382"/>
      <c r="G59" s="383"/>
      <c r="H59" s="182" t="s">
        <v>110</v>
      </c>
      <c r="I59" s="182" t="s">
        <v>139</v>
      </c>
      <c r="K59" s="35"/>
      <c r="L59" s="35"/>
      <c r="M59" s="35"/>
      <c r="N59" s="233" t="s">
        <v>425</v>
      </c>
      <c r="O59" s="36">
        <v>1</v>
      </c>
      <c r="P59" s="37" t="s">
        <v>426</v>
      </c>
      <c r="R59" s="53"/>
      <c r="S59" s="53">
        <v>2</v>
      </c>
      <c r="T59" s="369" t="s">
        <v>437</v>
      </c>
      <c r="U59" s="369"/>
      <c r="V59" s="369"/>
      <c r="W59" s="369"/>
      <c r="X59" s="369"/>
      <c r="Y59" s="369"/>
    </row>
    <row r="60" spans="1:28" ht="15.75" customHeight="1" x14ac:dyDescent="0.2">
      <c r="C60" s="180" t="s">
        <v>163</v>
      </c>
      <c r="D60" s="381" t="s">
        <v>157</v>
      </c>
      <c r="E60" s="382"/>
      <c r="F60" s="382"/>
      <c r="G60" s="383"/>
      <c r="H60" s="182">
        <v>2010</v>
      </c>
      <c r="I60" s="182" t="s">
        <v>139</v>
      </c>
      <c r="P60" s="132" t="s">
        <v>208</v>
      </c>
      <c r="R60" s="53"/>
      <c r="S60" s="53">
        <v>1</v>
      </c>
      <c r="T60" s="368" t="s">
        <v>439</v>
      </c>
      <c r="U60" s="368"/>
      <c r="V60" s="368"/>
      <c r="W60" s="368"/>
      <c r="X60" s="368"/>
      <c r="Y60" s="53"/>
    </row>
    <row r="61" spans="1:28" ht="15.75" customHeight="1" x14ac:dyDescent="0.2">
      <c r="C61" s="180" t="s">
        <v>164</v>
      </c>
      <c r="D61" s="381" t="s">
        <v>158</v>
      </c>
      <c r="E61" s="382"/>
      <c r="F61" s="382"/>
      <c r="G61" s="383"/>
      <c r="H61" s="182">
        <v>2013</v>
      </c>
      <c r="I61" s="182" t="s">
        <v>111</v>
      </c>
      <c r="R61" s="53"/>
      <c r="S61" s="53">
        <v>0</v>
      </c>
      <c r="T61" s="368" t="s">
        <v>438</v>
      </c>
      <c r="U61" s="368"/>
      <c r="V61" s="368"/>
      <c r="W61" s="368"/>
      <c r="X61" s="54"/>
      <c r="Y61" s="53"/>
    </row>
    <row r="62" spans="1:28" ht="12.75" customHeight="1" x14ac:dyDescent="0.2">
      <c r="C62" s="14"/>
      <c r="D62" s="371">
        <v>5</v>
      </c>
      <c r="E62" s="372"/>
      <c r="F62" s="372"/>
      <c r="G62" s="373"/>
    </row>
    <row r="63" spans="1:28" ht="12.75" customHeight="1" x14ac:dyDescent="0.2">
      <c r="B63" s="3"/>
      <c r="C63" s="168"/>
      <c r="D63" s="4" t="s">
        <v>480</v>
      </c>
      <c r="E63" s="2"/>
      <c r="F63" s="7"/>
      <c r="G63" s="7"/>
      <c r="J63" s="28" t="s">
        <v>429</v>
      </c>
      <c r="K63" s="28" t="s">
        <v>479</v>
      </c>
      <c r="O63" s="28" t="s">
        <v>429</v>
      </c>
      <c r="P63" s="28" t="s">
        <v>479</v>
      </c>
      <c r="V63" s="28" t="s">
        <v>429</v>
      </c>
      <c r="W63" s="28" t="s">
        <v>479</v>
      </c>
      <c r="Z63" s="28" t="s">
        <v>479</v>
      </c>
    </row>
    <row r="64" spans="1:28" ht="12.75" customHeight="1" x14ac:dyDescent="0.2">
      <c r="B64" s="3"/>
      <c r="C64" s="3"/>
      <c r="D64" s="42"/>
      <c r="E64" s="43"/>
      <c r="F64" s="44"/>
      <c r="G64" s="44"/>
      <c r="H64" s="41" t="s">
        <v>563</v>
      </c>
      <c r="I64" s="40">
        <v>3</v>
      </c>
      <c r="J64" s="46">
        <f>1/3</f>
        <v>0.33333333333333331</v>
      </c>
      <c r="K64" s="52">
        <f>I64*J64</f>
        <v>1</v>
      </c>
      <c r="M64" s="28" t="s">
        <v>562</v>
      </c>
      <c r="N64" s="39">
        <v>3</v>
      </c>
      <c r="O64" s="47">
        <f>J64</f>
        <v>0.33333333333333331</v>
      </c>
      <c r="P64" s="52">
        <f>N64*O64</f>
        <v>1</v>
      </c>
      <c r="T64" s="53" t="s">
        <v>561</v>
      </c>
      <c r="U64" s="39">
        <v>4</v>
      </c>
      <c r="V64" s="47">
        <f>100%-J64-O64</f>
        <v>0.33333333333333343</v>
      </c>
      <c r="W64" s="52">
        <f>U64*V64</f>
        <v>1.3333333333333337</v>
      </c>
      <c r="Z64" s="367" t="s">
        <v>440</v>
      </c>
      <c r="AA64" s="367"/>
      <c r="AB64" s="77">
        <f>K64+P64+W64</f>
        <v>3.3333333333333339</v>
      </c>
    </row>
    <row r="66" spans="1:1" ht="12.75" customHeight="1" x14ac:dyDescent="0.2">
      <c r="A66" s="3"/>
    </row>
  </sheetData>
  <mergeCells count="76">
    <mergeCell ref="D30:G30"/>
    <mergeCell ref="T10:Y10"/>
    <mergeCell ref="D17:G17"/>
    <mergeCell ref="D18:G18"/>
    <mergeCell ref="T20:Y20"/>
    <mergeCell ref="T21:X21"/>
    <mergeCell ref="D23:G23"/>
    <mergeCell ref="D28:G28"/>
    <mergeCell ref="D29:G29"/>
    <mergeCell ref="T13:X13"/>
    <mergeCell ref="G1:K1"/>
    <mergeCell ref="D6:G6"/>
    <mergeCell ref="D7:G7"/>
    <mergeCell ref="D10:G10"/>
    <mergeCell ref="D12:G12"/>
    <mergeCell ref="C2:I2"/>
    <mergeCell ref="D11:G11"/>
    <mergeCell ref="D8:G8"/>
    <mergeCell ref="D46:G46"/>
    <mergeCell ref="D47:G47"/>
    <mergeCell ref="D40:G40"/>
    <mergeCell ref="D31:G31"/>
    <mergeCell ref="D35:G35"/>
    <mergeCell ref="D36:G36"/>
    <mergeCell ref="D37:G37"/>
    <mergeCell ref="D32:G32"/>
    <mergeCell ref="D39:G39"/>
    <mergeCell ref="D62:G62"/>
    <mergeCell ref="D61:G61"/>
    <mergeCell ref="D56:G56"/>
    <mergeCell ref="D57:G57"/>
    <mergeCell ref="D58:G58"/>
    <mergeCell ref="D59:G59"/>
    <mergeCell ref="D60:G60"/>
    <mergeCell ref="D51:G51"/>
    <mergeCell ref="Z15:AA15"/>
    <mergeCell ref="T18:Y18"/>
    <mergeCell ref="T19:Y19"/>
    <mergeCell ref="T47:Y47"/>
    <mergeCell ref="D24:G24"/>
    <mergeCell ref="Z33:AA33"/>
    <mergeCell ref="T36:Y36"/>
    <mergeCell ref="T37:Y37"/>
    <mergeCell ref="T38:Y38"/>
    <mergeCell ref="D25:G25"/>
    <mergeCell ref="D38:G38"/>
    <mergeCell ref="D48:G48"/>
    <mergeCell ref="D49:G49"/>
    <mergeCell ref="D50:G50"/>
    <mergeCell ref="D45:G45"/>
    <mergeCell ref="R2:X2"/>
    <mergeCell ref="Z2:AB2"/>
    <mergeCell ref="T12:Y12"/>
    <mergeCell ref="Z64:AA64"/>
    <mergeCell ref="T60:X60"/>
    <mergeCell ref="T61:W61"/>
    <mergeCell ref="Z42:AA42"/>
    <mergeCell ref="T57:Y57"/>
    <mergeCell ref="T58:Y58"/>
    <mergeCell ref="T59:Y59"/>
    <mergeCell ref="Z53:AA53"/>
    <mergeCell ref="T48:Y48"/>
    <mergeCell ref="T49:X49"/>
    <mergeCell ref="T50:W50"/>
    <mergeCell ref="T46:Y46"/>
    <mergeCell ref="T7:Y7"/>
    <mergeCell ref="L2:P2"/>
    <mergeCell ref="D22:G22"/>
    <mergeCell ref="D26:G26"/>
    <mergeCell ref="D27:G27"/>
    <mergeCell ref="C3:I3"/>
    <mergeCell ref="D19:G19"/>
    <mergeCell ref="D20:G20"/>
    <mergeCell ref="D13:G13"/>
    <mergeCell ref="D21:G21"/>
    <mergeCell ref="D9:G9"/>
  </mergeCells>
  <phoneticPr fontId="52" type="noConversion"/>
  <pageMargins left="0.7" right="0.7" top="0.75" bottom="0.75" header="0.3" footer="0.3"/>
  <drawing r:id="rId1"/>
  <legacyDrawing r:id="rId2"/>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zoomScale="85" zoomScaleNormal="85" zoomScalePageLayoutView="85" workbookViewId="0">
      <selection activeCell="I31" sqref="I31"/>
    </sheetView>
  </sheetViews>
  <sheetFormatPr defaultColWidth="9.140625" defaultRowHeight="12.75" x14ac:dyDescent="0.2"/>
  <cols>
    <col min="3" max="3" width="3.42578125" customWidth="1"/>
    <col min="6" max="6" width="3.28515625" customWidth="1"/>
    <col min="7" max="7" width="4.42578125" customWidth="1"/>
    <col min="8" max="8" width="11.42578125" customWidth="1"/>
    <col min="9" max="9" width="10.85546875" customWidth="1"/>
    <col min="10" max="10" width="7" customWidth="1"/>
    <col min="11" max="11" width="6.42578125" style="91" customWidth="1"/>
    <col min="12" max="12" width="4.140625" customWidth="1"/>
    <col min="14" max="14" width="7.140625" customWidth="1"/>
    <col min="20" max="20" width="12" customWidth="1"/>
    <col min="22" max="22" width="9.140625" style="91"/>
    <col min="23" max="23" width="4.28515625" customWidth="1"/>
  </cols>
  <sheetData>
    <row r="1" spans="1:27" ht="18" customHeight="1" x14ac:dyDescent="0.2">
      <c r="F1" s="421" t="s">
        <v>260</v>
      </c>
      <c r="G1" s="421"/>
      <c r="H1" s="421"/>
      <c r="I1" s="421"/>
      <c r="J1" s="421"/>
      <c r="K1" s="421"/>
      <c r="L1" s="421"/>
      <c r="M1" s="417" t="s">
        <v>261</v>
      </c>
      <c r="N1" s="417"/>
      <c r="O1" s="417"/>
      <c r="P1" s="417"/>
      <c r="Q1" s="417"/>
      <c r="R1" s="417"/>
      <c r="S1" s="417"/>
    </row>
    <row r="2" spans="1:27" ht="18" customHeight="1" x14ac:dyDescent="0.2">
      <c r="A2" s="420" t="s">
        <v>263</v>
      </c>
      <c r="B2" s="420"/>
      <c r="C2" s="420"/>
      <c r="D2" s="420"/>
      <c r="E2" s="420"/>
      <c r="F2" s="420"/>
      <c r="G2" s="420"/>
      <c r="H2" s="420"/>
      <c r="I2" s="420"/>
      <c r="J2" s="420"/>
      <c r="K2" s="420"/>
      <c r="L2" s="113"/>
      <c r="M2" s="420" t="s">
        <v>264</v>
      </c>
      <c r="N2" s="420"/>
      <c r="O2" s="420"/>
      <c r="P2" s="420"/>
      <c r="Q2" s="420"/>
      <c r="R2" s="420"/>
      <c r="S2" s="420"/>
      <c r="T2" s="420"/>
      <c r="U2" s="420"/>
    </row>
    <row r="3" spans="1:27" ht="18" customHeight="1" x14ac:dyDescent="0.2">
      <c r="A3" s="505" t="str">
        <f>Criteria1.1.1!D6</f>
        <v>Justice Sector</v>
      </c>
      <c r="B3" s="506"/>
      <c r="C3" s="506"/>
      <c r="D3" s="50"/>
      <c r="E3" s="50"/>
      <c r="F3" s="50"/>
      <c r="G3" s="50"/>
      <c r="H3" s="50"/>
      <c r="I3" s="50"/>
      <c r="J3" s="50"/>
      <c r="K3" s="93"/>
      <c r="L3" s="113"/>
      <c r="M3" s="49"/>
      <c r="N3" s="49" t="s">
        <v>496</v>
      </c>
      <c r="O3" s="49"/>
      <c r="P3" s="428"/>
      <c r="Q3" s="428"/>
      <c r="R3" s="428"/>
      <c r="S3" s="428"/>
      <c r="T3" s="49"/>
      <c r="U3" s="49"/>
    </row>
    <row r="4" spans="1:27" ht="18" customHeight="1" x14ac:dyDescent="0.2">
      <c r="A4" s="28"/>
      <c r="B4" s="38" t="s">
        <v>471</v>
      </c>
      <c r="C4" s="36">
        <v>4</v>
      </c>
      <c r="D4" s="68" t="s">
        <v>291</v>
      </c>
      <c r="E4" s="68"/>
      <c r="F4" s="68"/>
      <c r="G4" s="68"/>
      <c r="H4" s="68"/>
      <c r="I4" s="68"/>
      <c r="J4" s="113"/>
      <c r="K4" s="94"/>
      <c r="L4" s="113"/>
      <c r="M4" s="120" t="s">
        <v>183</v>
      </c>
      <c r="N4" s="121">
        <v>4</v>
      </c>
      <c r="O4" s="114" t="s">
        <v>189</v>
      </c>
      <c r="P4" s="114"/>
      <c r="Q4" s="114"/>
      <c r="R4" s="114"/>
      <c r="S4" s="114"/>
      <c r="T4" s="114"/>
    </row>
    <row r="5" spans="1:27" ht="18" customHeight="1" x14ac:dyDescent="0.2">
      <c r="B5" s="38" t="s">
        <v>472</v>
      </c>
      <c r="C5" s="121">
        <v>3</v>
      </c>
      <c r="D5" s="68" t="s">
        <v>290</v>
      </c>
      <c r="E5" s="68"/>
      <c r="F5" s="68"/>
      <c r="G5" s="68"/>
      <c r="H5" s="68"/>
      <c r="I5" s="68"/>
      <c r="J5" s="113"/>
      <c r="K5" s="94"/>
      <c r="L5" s="113"/>
      <c r="M5" s="120" t="s">
        <v>184</v>
      </c>
      <c r="N5" s="121">
        <v>3</v>
      </c>
      <c r="O5" s="114" t="s">
        <v>190</v>
      </c>
      <c r="P5" s="114"/>
      <c r="Q5" s="114"/>
      <c r="R5" s="114"/>
      <c r="S5" s="114"/>
      <c r="T5" s="114"/>
    </row>
    <row r="6" spans="1:27" x14ac:dyDescent="0.2">
      <c r="B6" s="38" t="s">
        <v>423</v>
      </c>
      <c r="C6" s="121">
        <v>2</v>
      </c>
      <c r="D6" s="418" t="s">
        <v>195</v>
      </c>
      <c r="E6" s="418"/>
      <c r="F6" s="418"/>
      <c r="G6" s="418"/>
      <c r="H6" s="418"/>
      <c r="I6" s="418"/>
      <c r="M6" s="120" t="s">
        <v>423</v>
      </c>
      <c r="N6" s="121">
        <v>2</v>
      </c>
      <c r="O6" s="114" t="s">
        <v>191</v>
      </c>
      <c r="P6" s="114"/>
      <c r="Q6" s="114"/>
      <c r="R6" s="114"/>
      <c r="S6" s="114"/>
      <c r="T6" s="114"/>
    </row>
    <row r="7" spans="1:27" x14ac:dyDescent="0.2">
      <c r="B7" s="38" t="s">
        <v>384</v>
      </c>
      <c r="C7" s="174">
        <v>1</v>
      </c>
      <c r="D7" s="418" t="s">
        <v>292</v>
      </c>
      <c r="E7" s="418"/>
      <c r="F7" s="418"/>
      <c r="G7" s="418"/>
      <c r="H7" s="418"/>
      <c r="I7" s="418"/>
      <c r="M7" s="120" t="s">
        <v>185</v>
      </c>
      <c r="N7" s="121">
        <v>1</v>
      </c>
      <c r="O7" s="114" t="s">
        <v>192</v>
      </c>
      <c r="P7" s="114"/>
      <c r="Q7" s="114"/>
      <c r="R7" s="114"/>
      <c r="S7" s="114"/>
      <c r="T7" s="114"/>
    </row>
    <row r="8" spans="1:27" ht="12.75" customHeight="1" x14ac:dyDescent="0.2">
      <c r="C8" s="112">
        <v>0</v>
      </c>
      <c r="D8" s="418" t="s">
        <v>194</v>
      </c>
      <c r="E8" s="418"/>
      <c r="F8" s="418"/>
      <c r="G8" s="418"/>
      <c r="H8" s="418"/>
      <c r="I8" s="418"/>
      <c r="M8" s="120" t="s">
        <v>186</v>
      </c>
      <c r="N8" s="174">
        <v>0</v>
      </c>
      <c r="O8" s="114" t="s">
        <v>193</v>
      </c>
      <c r="P8" s="114"/>
      <c r="Q8" s="114"/>
      <c r="R8" s="114"/>
      <c r="S8" s="114"/>
      <c r="T8" s="114"/>
    </row>
    <row r="9" spans="1:27" ht="42.75" customHeight="1" x14ac:dyDescent="0.2">
      <c r="B9" s="429" t="s">
        <v>53</v>
      </c>
      <c r="C9" s="430"/>
      <c r="D9" s="430"/>
      <c r="E9" s="430"/>
      <c r="F9" s="430"/>
      <c r="G9" s="430"/>
      <c r="H9" s="430"/>
      <c r="I9" s="430"/>
      <c r="M9" s="503" t="s">
        <v>52</v>
      </c>
      <c r="N9" s="504"/>
      <c r="O9" s="504"/>
      <c r="P9" s="504"/>
      <c r="Q9" s="504"/>
      <c r="R9" s="504"/>
      <c r="S9" s="504"/>
      <c r="T9" s="504"/>
    </row>
    <row r="10" spans="1:27" x14ac:dyDescent="0.2">
      <c r="A10" s="28" t="s">
        <v>464</v>
      </c>
      <c r="B10" s="61" t="s">
        <v>266</v>
      </c>
      <c r="C10" s="35" t="s">
        <v>187</v>
      </c>
      <c r="G10" s="28"/>
      <c r="I10" s="65" t="str">
        <f>B10</f>
        <v>1.9.1</v>
      </c>
      <c r="J10" s="28" t="s">
        <v>429</v>
      </c>
      <c r="K10" s="92" t="s">
        <v>479</v>
      </c>
      <c r="M10" s="28" t="s">
        <v>464</v>
      </c>
      <c r="N10" s="28" t="s">
        <v>265</v>
      </c>
      <c r="O10" s="35" t="s">
        <v>181</v>
      </c>
      <c r="T10" s="65" t="str">
        <f>M10</f>
        <v>Criteria</v>
      </c>
      <c r="U10" s="28" t="s">
        <v>429</v>
      </c>
      <c r="V10" s="92" t="s">
        <v>479</v>
      </c>
    </row>
    <row r="11" spans="1:27" x14ac:dyDescent="0.2">
      <c r="C11" s="35" t="s">
        <v>188</v>
      </c>
      <c r="G11" s="28"/>
      <c r="I11" s="39">
        <v>1</v>
      </c>
      <c r="J11" s="56">
        <v>0.75</v>
      </c>
      <c r="K11" s="91">
        <f>I11*J11</f>
        <v>0.75</v>
      </c>
      <c r="O11" s="35" t="s">
        <v>182</v>
      </c>
      <c r="T11" s="39">
        <v>0</v>
      </c>
      <c r="U11" s="56">
        <v>0.25</v>
      </c>
      <c r="V11" s="91">
        <f>T11*U11</f>
        <v>0</v>
      </c>
      <c r="Y11" s="367" t="s">
        <v>262</v>
      </c>
      <c r="Z11" s="409"/>
      <c r="AA11" s="76">
        <f>K11+V11</f>
        <v>0.75</v>
      </c>
    </row>
    <row r="13" spans="1:27" ht="18" customHeight="1" x14ac:dyDescent="0.2">
      <c r="A13" s="505" t="str">
        <f>Criteria1.1.1!D17</f>
        <v>Security Sector</v>
      </c>
      <c r="B13" s="506"/>
      <c r="C13" s="506"/>
      <c r="D13" s="50"/>
      <c r="E13" s="50"/>
      <c r="F13" s="50"/>
      <c r="G13" s="50"/>
      <c r="H13" s="50"/>
      <c r="I13" s="50"/>
      <c r="J13" s="50"/>
      <c r="K13" s="93"/>
      <c r="L13" s="113"/>
      <c r="M13" s="49"/>
      <c r="N13" s="49" t="s">
        <v>496</v>
      </c>
      <c r="O13" s="49"/>
      <c r="P13" s="428"/>
      <c r="Q13" s="428"/>
      <c r="R13" s="428"/>
      <c r="S13" s="428"/>
      <c r="T13" s="49"/>
      <c r="U13" s="49"/>
    </row>
    <row r="14" spans="1:27" ht="18" customHeight="1" x14ac:dyDescent="0.2">
      <c r="A14" s="28"/>
      <c r="B14" s="38" t="s">
        <v>471</v>
      </c>
      <c r="C14" s="36">
        <v>4</v>
      </c>
      <c r="D14" s="68" t="s">
        <v>291</v>
      </c>
      <c r="E14" s="68"/>
      <c r="F14" s="68"/>
      <c r="G14" s="68"/>
      <c r="H14" s="68"/>
      <c r="I14" s="68"/>
      <c r="J14" s="113"/>
      <c r="K14" s="94"/>
      <c r="L14" s="113"/>
      <c r="M14" s="120" t="s">
        <v>183</v>
      </c>
      <c r="N14" s="121">
        <v>4</v>
      </c>
      <c r="O14" s="114" t="s">
        <v>189</v>
      </c>
      <c r="P14" s="114"/>
      <c r="Q14" s="114"/>
      <c r="R14" s="114"/>
      <c r="S14" s="114"/>
      <c r="T14" s="114"/>
    </row>
    <row r="15" spans="1:27" ht="18" customHeight="1" x14ac:dyDescent="0.2">
      <c r="B15" s="38" t="s">
        <v>472</v>
      </c>
      <c r="C15" s="174">
        <v>3</v>
      </c>
      <c r="D15" s="68" t="s">
        <v>290</v>
      </c>
      <c r="E15" s="68"/>
      <c r="F15" s="68"/>
      <c r="G15" s="68"/>
      <c r="H15" s="68"/>
      <c r="I15" s="68"/>
      <c r="J15" s="113"/>
      <c r="K15" s="94"/>
      <c r="L15" s="113"/>
      <c r="M15" s="120" t="s">
        <v>184</v>
      </c>
      <c r="N15" s="121">
        <v>3</v>
      </c>
      <c r="O15" s="114" t="s">
        <v>190</v>
      </c>
      <c r="P15" s="114"/>
      <c r="Q15" s="114"/>
      <c r="R15" s="114"/>
      <c r="S15" s="114"/>
      <c r="T15" s="114"/>
    </row>
    <row r="16" spans="1:27" x14ac:dyDescent="0.2">
      <c r="B16" s="38" t="s">
        <v>423</v>
      </c>
      <c r="C16" s="121">
        <v>2</v>
      </c>
      <c r="D16" s="68" t="s">
        <v>293</v>
      </c>
      <c r="E16" s="68"/>
      <c r="F16" s="68"/>
      <c r="G16" s="68"/>
      <c r="H16" s="68"/>
      <c r="I16" s="68"/>
      <c r="M16" s="120" t="s">
        <v>423</v>
      </c>
      <c r="N16" s="121">
        <v>2</v>
      </c>
      <c r="O16" s="114" t="s">
        <v>191</v>
      </c>
      <c r="P16" s="114"/>
      <c r="Q16" s="114"/>
      <c r="R16" s="114"/>
      <c r="S16" s="114"/>
      <c r="T16" s="114"/>
    </row>
    <row r="17" spans="1:27" x14ac:dyDescent="0.2">
      <c r="B17" s="38" t="s">
        <v>384</v>
      </c>
      <c r="C17" s="36">
        <v>1</v>
      </c>
      <c r="D17" s="418" t="s">
        <v>292</v>
      </c>
      <c r="E17" s="418"/>
      <c r="F17" s="418"/>
      <c r="G17" s="418"/>
      <c r="H17" s="418"/>
      <c r="I17" s="418"/>
      <c r="M17" s="120" t="s">
        <v>185</v>
      </c>
      <c r="N17" s="174">
        <v>1</v>
      </c>
      <c r="O17" s="114" t="s">
        <v>192</v>
      </c>
      <c r="P17" s="114"/>
      <c r="Q17" s="114"/>
      <c r="R17" s="114"/>
      <c r="S17" s="114"/>
      <c r="T17" s="114"/>
    </row>
    <row r="18" spans="1:27" ht="12.75" customHeight="1" x14ac:dyDescent="0.2">
      <c r="C18" s="112">
        <v>0</v>
      </c>
      <c r="D18" s="418" t="s">
        <v>194</v>
      </c>
      <c r="E18" s="418"/>
      <c r="F18" s="418"/>
      <c r="G18" s="418"/>
      <c r="H18" s="418"/>
      <c r="I18" s="418"/>
      <c r="M18" s="120" t="s">
        <v>186</v>
      </c>
      <c r="N18" s="121">
        <v>0</v>
      </c>
      <c r="O18" s="114" t="s">
        <v>193</v>
      </c>
      <c r="P18" s="114"/>
      <c r="Q18" s="114"/>
      <c r="R18" s="114"/>
      <c r="S18" s="114"/>
      <c r="T18" s="114"/>
    </row>
    <row r="19" spans="1:27" ht="42.75" customHeight="1" x14ac:dyDescent="0.2">
      <c r="B19" s="429" t="s">
        <v>53</v>
      </c>
      <c r="C19" s="430"/>
      <c r="D19" s="430"/>
      <c r="E19" s="430"/>
      <c r="F19" s="430"/>
      <c r="G19" s="430"/>
      <c r="H19" s="430"/>
      <c r="I19" s="430"/>
      <c r="M19" s="503" t="s">
        <v>52</v>
      </c>
      <c r="N19" s="504"/>
      <c r="O19" s="504"/>
      <c r="P19" s="504"/>
      <c r="Q19" s="504"/>
      <c r="R19" s="504"/>
      <c r="S19" s="504"/>
      <c r="T19" s="504"/>
    </row>
    <row r="20" spans="1:27" x14ac:dyDescent="0.2">
      <c r="A20" s="28" t="s">
        <v>464</v>
      </c>
      <c r="B20" s="61" t="s">
        <v>266</v>
      </c>
      <c r="C20" s="35" t="s">
        <v>187</v>
      </c>
      <c r="G20" s="28"/>
      <c r="I20" s="65" t="str">
        <f>B20</f>
        <v>1.9.1</v>
      </c>
      <c r="J20" s="28" t="s">
        <v>429</v>
      </c>
      <c r="K20" s="92" t="s">
        <v>479</v>
      </c>
      <c r="M20" s="28" t="s">
        <v>464</v>
      </c>
      <c r="N20" s="28" t="s">
        <v>265</v>
      </c>
      <c r="O20" s="35" t="s">
        <v>181</v>
      </c>
      <c r="T20" s="65" t="str">
        <f>M20</f>
        <v>Criteria</v>
      </c>
      <c r="U20" s="28" t="s">
        <v>429</v>
      </c>
      <c r="V20" s="92" t="s">
        <v>479</v>
      </c>
    </row>
    <row r="21" spans="1:27" ht="12.75" customHeight="1" x14ac:dyDescent="0.2">
      <c r="C21" s="35" t="s">
        <v>188</v>
      </c>
      <c r="G21" s="28"/>
      <c r="I21" s="39">
        <v>3</v>
      </c>
      <c r="J21" s="56">
        <v>0.75</v>
      </c>
      <c r="K21" s="91">
        <f>I21*J21</f>
        <v>2.25</v>
      </c>
      <c r="O21" s="35" t="s">
        <v>182</v>
      </c>
      <c r="T21" s="39">
        <v>1</v>
      </c>
      <c r="U21" s="56">
        <v>0.25</v>
      </c>
      <c r="V21" s="91">
        <f>T21*U21</f>
        <v>0.25</v>
      </c>
      <c r="Y21" s="367" t="s">
        <v>262</v>
      </c>
      <c r="Z21" s="409"/>
      <c r="AA21" s="76">
        <f>K21+V21</f>
        <v>2.5</v>
      </c>
    </row>
    <row r="23" spans="1:27" ht="18" customHeight="1" x14ac:dyDescent="0.2">
      <c r="A23" s="415" t="str">
        <f>Criteria1.1.1!D35</f>
        <v>Energy Sector</v>
      </c>
      <c r="B23" s="416"/>
      <c r="C23" s="416"/>
      <c r="D23" s="416"/>
      <c r="E23" s="50"/>
      <c r="F23" s="50"/>
      <c r="G23" s="50"/>
      <c r="H23" s="50"/>
      <c r="I23" s="50"/>
      <c r="J23" s="50"/>
      <c r="K23" s="93"/>
      <c r="L23" s="113"/>
      <c r="M23" s="49"/>
      <c r="N23" s="49" t="s">
        <v>496</v>
      </c>
      <c r="O23" s="49"/>
      <c r="P23" s="428"/>
      <c r="Q23" s="428"/>
      <c r="R23" s="428"/>
      <c r="S23" s="428"/>
      <c r="T23" s="49"/>
      <c r="U23" s="49"/>
    </row>
    <row r="24" spans="1:27" ht="18" customHeight="1" x14ac:dyDescent="0.2">
      <c r="A24" s="28"/>
      <c r="B24" s="38" t="s">
        <v>471</v>
      </c>
      <c r="C24" s="36">
        <v>4</v>
      </c>
      <c r="D24" s="68" t="s">
        <v>291</v>
      </c>
      <c r="E24" s="68"/>
      <c r="F24" s="68"/>
      <c r="G24" s="68"/>
      <c r="H24" s="68"/>
      <c r="I24" s="68"/>
      <c r="J24" s="113"/>
      <c r="K24" s="94"/>
      <c r="L24" s="113"/>
      <c r="M24" s="120" t="s">
        <v>183</v>
      </c>
      <c r="N24" s="121">
        <v>4</v>
      </c>
      <c r="O24" s="114" t="s">
        <v>189</v>
      </c>
      <c r="P24" s="114"/>
      <c r="Q24" s="114"/>
      <c r="R24" s="114"/>
      <c r="S24" s="114"/>
      <c r="T24" s="114"/>
    </row>
    <row r="25" spans="1:27" ht="18" customHeight="1" x14ac:dyDescent="0.2">
      <c r="B25" s="38" t="s">
        <v>472</v>
      </c>
      <c r="C25" s="121">
        <v>3</v>
      </c>
      <c r="D25" s="68" t="s">
        <v>290</v>
      </c>
      <c r="E25" s="68"/>
      <c r="F25" s="68"/>
      <c r="G25" s="68"/>
      <c r="H25" s="68"/>
      <c r="I25" s="68"/>
      <c r="J25" s="113"/>
      <c r="K25" s="94"/>
      <c r="L25" s="113"/>
      <c r="M25" s="120" t="s">
        <v>184</v>
      </c>
      <c r="N25" s="121">
        <v>3</v>
      </c>
      <c r="O25" s="114" t="s">
        <v>190</v>
      </c>
      <c r="P25" s="114"/>
      <c r="Q25" s="114"/>
      <c r="R25" s="114"/>
      <c r="S25" s="114"/>
      <c r="T25" s="114"/>
    </row>
    <row r="26" spans="1:27" x14ac:dyDescent="0.2">
      <c r="B26" s="38" t="s">
        <v>423</v>
      </c>
      <c r="C26" s="121">
        <v>2</v>
      </c>
      <c r="D26" s="418" t="s">
        <v>195</v>
      </c>
      <c r="E26" s="418"/>
      <c r="F26" s="418"/>
      <c r="G26" s="418"/>
      <c r="H26" s="418"/>
      <c r="I26" s="418"/>
      <c r="M26" s="120" t="s">
        <v>423</v>
      </c>
      <c r="N26" s="174">
        <v>2</v>
      </c>
      <c r="O26" s="114" t="s">
        <v>191</v>
      </c>
      <c r="P26" s="114"/>
      <c r="Q26" s="114"/>
      <c r="R26" s="114"/>
      <c r="S26" s="114"/>
      <c r="T26" s="114"/>
    </row>
    <row r="27" spans="1:27" x14ac:dyDescent="0.2">
      <c r="B27" s="38" t="s">
        <v>384</v>
      </c>
      <c r="C27" s="36">
        <v>1</v>
      </c>
      <c r="D27" s="418" t="s">
        <v>292</v>
      </c>
      <c r="E27" s="418"/>
      <c r="F27" s="418"/>
      <c r="G27" s="418"/>
      <c r="H27" s="418"/>
      <c r="I27" s="418"/>
      <c r="M27" s="120" t="s">
        <v>185</v>
      </c>
      <c r="N27" s="121">
        <v>1</v>
      </c>
      <c r="O27" s="114" t="s">
        <v>192</v>
      </c>
      <c r="P27" s="114"/>
      <c r="Q27" s="114"/>
      <c r="R27" s="114"/>
      <c r="S27" s="114"/>
      <c r="T27" s="114"/>
    </row>
    <row r="28" spans="1:27" ht="12.75" customHeight="1" x14ac:dyDescent="0.2">
      <c r="C28" s="112">
        <v>0</v>
      </c>
      <c r="D28" s="418" t="s">
        <v>194</v>
      </c>
      <c r="E28" s="418"/>
      <c r="F28" s="418"/>
      <c r="G28" s="418"/>
      <c r="H28" s="418"/>
      <c r="I28" s="418"/>
      <c r="M28" s="120" t="s">
        <v>186</v>
      </c>
      <c r="N28" s="121">
        <v>0</v>
      </c>
      <c r="O28" s="114" t="s">
        <v>193</v>
      </c>
      <c r="P28" s="114"/>
      <c r="Q28" s="114"/>
      <c r="R28" s="114"/>
      <c r="S28" s="114"/>
      <c r="T28" s="114"/>
    </row>
    <row r="29" spans="1:27" ht="42.75" customHeight="1" x14ac:dyDescent="0.2">
      <c r="B29" s="429" t="s">
        <v>53</v>
      </c>
      <c r="C29" s="430"/>
      <c r="D29" s="430"/>
      <c r="E29" s="430"/>
      <c r="F29" s="430"/>
      <c r="G29" s="430"/>
      <c r="H29" s="430"/>
      <c r="I29" s="430"/>
      <c r="M29" s="503" t="s">
        <v>52</v>
      </c>
      <c r="N29" s="504"/>
      <c r="O29" s="504"/>
      <c r="P29" s="504"/>
      <c r="Q29" s="504"/>
      <c r="R29" s="504"/>
      <c r="S29" s="504"/>
      <c r="T29" s="504"/>
    </row>
    <row r="30" spans="1:27" x14ac:dyDescent="0.2">
      <c r="A30" s="28" t="s">
        <v>464</v>
      </c>
      <c r="B30" s="61" t="s">
        <v>266</v>
      </c>
      <c r="C30" s="35" t="s">
        <v>187</v>
      </c>
      <c r="G30" s="28"/>
      <c r="I30" s="65" t="str">
        <f>B30</f>
        <v>1.9.1</v>
      </c>
      <c r="J30" s="28" t="s">
        <v>429</v>
      </c>
      <c r="K30" s="92" t="s">
        <v>479</v>
      </c>
      <c r="M30" s="28" t="s">
        <v>464</v>
      </c>
      <c r="N30" s="28" t="s">
        <v>265</v>
      </c>
      <c r="O30" s="35" t="s">
        <v>181</v>
      </c>
      <c r="T30" s="65" t="str">
        <f>M30</f>
        <v>Criteria</v>
      </c>
      <c r="U30" s="28" t="s">
        <v>429</v>
      </c>
      <c r="V30" s="92" t="s">
        <v>479</v>
      </c>
    </row>
    <row r="31" spans="1:27" ht="12.75" customHeight="1" x14ac:dyDescent="0.2">
      <c r="C31" s="35" t="s">
        <v>188</v>
      </c>
      <c r="G31" s="28"/>
      <c r="I31" s="39">
        <v>2</v>
      </c>
      <c r="J31" s="56">
        <v>0.75</v>
      </c>
      <c r="K31" s="91">
        <f>I31*J31</f>
        <v>1.5</v>
      </c>
      <c r="O31" s="35" t="s">
        <v>182</v>
      </c>
      <c r="T31" s="39">
        <v>2</v>
      </c>
      <c r="U31" s="56">
        <v>0.25</v>
      </c>
      <c r="V31" s="91">
        <f>T31*U31</f>
        <v>0.5</v>
      </c>
      <c r="Y31" s="367" t="s">
        <v>262</v>
      </c>
      <c r="Z31" s="409"/>
      <c r="AA31" s="76">
        <f>K31+V31</f>
        <v>2</v>
      </c>
    </row>
    <row r="33" spans="1:27" x14ac:dyDescent="0.2">
      <c r="A33" s="484" t="s">
        <v>76</v>
      </c>
      <c r="B33" s="416"/>
      <c r="C33" s="416"/>
      <c r="D33" s="416"/>
      <c r="E33" s="50"/>
      <c r="F33" s="50"/>
      <c r="G33" s="50"/>
      <c r="H33" s="50"/>
      <c r="I33" s="50"/>
      <c r="J33" s="50"/>
      <c r="K33" s="93"/>
      <c r="L33" s="113"/>
      <c r="M33" s="49"/>
      <c r="N33" s="49" t="s">
        <v>496</v>
      </c>
      <c r="O33" s="49"/>
      <c r="P33" s="428"/>
      <c r="Q33" s="428"/>
      <c r="R33" s="428"/>
      <c r="S33" s="428"/>
      <c r="T33" s="49"/>
      <c r="U33" s="49"/>
    </row>
    <row r="34" spans="1:27" x14ac:dyDescent="0.2">
      <c r="A34" s="28"/>
      <c r="B34" s="38" t="s">
        <v>471</v>
      </c>
      <c r="C34" s="36">
        <v>4</v>
      </c>
      <c r="D34" s="68" t="s">
        <v>291</v>
      </c>
      <c r="E34" s="68"/>
      <c r="F34" s="68"/>
      <c r="G34" s="68"/>
      <c r="H34" s="68"/>
      <c r="I34" s="68"/>
      <c r="J34" s="113"/>
      <c r="K34" s="94"/>
      <c r="L34" s="113"/>
      <c r="M34" s="120" t="s">
        <v>183</v>
      </c>
      <c r="N34" s="121">
        <v>4</v>
      </c>
      <c r="O34" s="114" t="s">
        <v>189</v>
      </c>
      <c r="P34" s="114"/>
      <c r="Q34" s="114"/>
      <c r="R34" s="114"/>
      <c r="S34" s="114"/>
      <c r="T34" s="114"/>
    </row>
    <row r="35" spans="1:27" x14ac:dyDescent="0.2">
      <c r="B35" s="38" t="s">
        <v>472</v>
      </c>
      <c r="C35" s="36">
        <v>3</v>
      </c>
      <c r="D35" s="68" t="s">
        <v>290</v>
      </c>
      <c r="E35" s="68"/>
      <c r="F35" s="68"/>
      <c r="G35" s="68"/>
      <c r="H35" s="68"/>
      <c r="I35" s="68"/>
      <c r="J35" s="113"/>
      <c r="K35" s="94"/>
      <c r="L35" s="113"/>
      <c r="M35" s="120" t="s">
        <v>184</v>
      </c>
      <c r="N35" s="121">
        <v>3</v>
      </c>
      <c r="O35" s="114" t="s">
        <v>190</v>
      </c>
      <c r="P35" s="114"/>
      <c r="Q35" s="114"/>
      <c r="R35" s="114"/>
      <c r="S35" s="114"/>
      <c r="T35" s="114"/>
    </row>
    <row r="36" spans="1:27" x14ac:dyDescent="0.2">
      <c r="B36" s="38" t="s">
        <v>423</v>
      </c>
      <c r="C36" s="121">
        <v>2</v>
      </c>
      <c r="D36" s="418" t="s">
        <v>195</v>
      </c>
      <c r="E36" s="418"/>
      <c r="F36" s="418"/>
      <c r="G36" s="418"/>
      <c r="H36" s="418"/>
      <c r="I36" s="418"/>
      <c r="M36" s="120" t="s">
        <v>423</v>
      </c>
      <c r="N36" s="174">
        <v>2</v>
      </c>
      <c r="O36" s="114" t="s">
        <v>191</v>
      </c>
      <c r="P36" s="114"/>
      <c r="Q36" s="114"/>
      <c r="R36" s="114"/>
      <c r="S36" s="114"/>
      <c r="T36" s="114"/>
    </row>
    <row r="37" spans="1:27" x14ac:dyDescent="0.2">
      <c r="B37" s="38" t="s">
        <v>384</v>
      </c>
      <c r="C37" s="121">
        <v>1</v>
      </c>
      <c r="D37" s="418" t="s">
        <v>292</v>
      </c>
      <c r="E37" s="418"/>
      <c r="F37" s="418"/>
      <c r="G37" s="418"/>
      <c r="H37" s="418"/>
      <c r="I37" s="418"/>
      <c r="M37" s="120" t="s">
        <v>185</v>
      </c>
      <c r="N37" s="121">
        <v>1</v>
      </c>
      <c r="O37" s="114" t="s">
        <v>192</v>
      </c>
      <c r="P37" s="114"/>
      <c r="Q37" s="114"/>
      <c r="R37" s="114"/>
      <c r="S37" s="114"/>
      <c r="T37" s="114"/>
    </row>
    <row r="38" spans="1:27" x14ac:dyDescent="0.2">
      <c r="C38" s="112">
        <v>0</v>
      </c>
      <c r="D38" s="418" t="s">
        <v>194</v>
      </c>
      <c r="E38" s="418"/>
      <c r="F38" s="418"/>
      <c r="G38" s="418"/>
      <c r="H38" s="418"/>
      <c r="I38" s="418"/>
      <c r="M38" s="120" t="s">
        <v>186</v>
      </c>
      <c r="N38" s="121">
        <v>0</v>
      </c>
      <c r="O38" s="114" t="s">
        <v>193</v>
      </c>
      <c r="P38" s="114"/>
      <c r="Q38" s="114"/>
      <c r="R38" s="114"/>
      <c r="S38" s="114"/>
      <c r="T38" s="114"/>
    </row>
    <row r="40" spans="1:27" x14ac:dyDescent="0.2">
      <c r="A40" s="28" t="s">
        <v>464</v>
      </c>
      <c r="B40" s="61" t="s">
        <v>266</v>
      </c>
      <c r="C40" s="35" t="s">
        <v>187</v>
      </c>
      <c r="G40" s="28"/>
      <c r="I40" s="65" t="str">
        <f>B40</f>
        <v>1.9.1</v>
      </c>
      <c r="J40" s="28" t="s">
        <v>429</v>
      </c>
      <c r="K40" s="92" t="s">
        <v>479</v>
      </c>
      <c r="M40" s="28" t="s">
        <v>464</v>
      </c>
      <c r="N40" s="28" t="s">
        <v>265</v>
      </c>
      <c r="O40" s="35" t="s">
        <v>181</v>
      </c>
      <c r="T40" s="65" t="str">
        <f>M40</f>
        <v>Criteria</v>
      </c>
      <c r="U40" s="28" t="s">
        <v>429</v>
      </c>
      <c r="V40" s="92" t="s">
        <v>479</v>
      </c>
    </row>
    <row r="41" spans="1:27" ht="12.75" customHeight="1" x14ac:dyDescent="0.2">
      <c r="C41" s="35" t="s">
        <v>188</v>
      </c>
      <c r="G41" s="28"/>
      <c r="I41" s="39">
        <v>2</v>
      </c>
      <c r="J41" s="56">
        <v>0.75</v>
      </c>
      <c r="K41" s="91">
        <f>I41*J41</f>
        <v>1.5</v>
      </c>
      <c r="O41" s="35" t="s">
        <v>182</v>
      </c>
      <c r="T41" s="39">
        <v>2</v>
      </c>
      <c r="U41" s="56">
        <v>0.25</v>
      </c>
      <c r="V41" s="91">
        <f>T41*U41</f>
        <v>0.5</v>
      </c>
      <c r="Y41" s="367" t="s">
        <v>262</v>
      </c>
      <c r="Z41" s="409"/>
      <c r="AA41" s="76">
        <f>K41+V41</f>
        <v>2</v>
      </c>
    </row>
    <row r="43" spans="1:27" x14ac:dyDescent="0.2">
      <c r="A43" s="415" t="str">
        <f>Criteria1.1.1!D56</f>
        <v>Agriculture and Rural Development</v>
      </c>
      <c r="B43" s="416"/>
      <c r="C43" s="416"/>
      <c r="D43" s="416"/>
      <c r="E43" s="50"/>
      <c r="F43" s="50"/>
      <c r="G43" s="50"/>
      <c r="H43" s="50"/>
      <c r="I43" s="50"/>
      <c r="J43" s="50"/>
      <c r="K43" s="93"/>
      <c r="L43" s="113"/>
      <c r="M43" s="49"/>
      <c r="N43" s="49" t="s">
        <v>496</v>
      </c>
      <c r="O43" s="49"/>
      <c r="P43" s="428"/>
      <c r="Q43" s="428"/>
      <c r="R43" s="428"/>
      <c r="S43" s="428"/>
      <c r="T43" s="49"/>
      <c r="U43" s="49"/>
    </row>
    <row r="44" spans="1:27" x14ac:dyDescent="0.2">
      <c r="A44" s="28"/>
      <c r="B44" s="38" t="s">
        <v>471</v>
      </c>
      <c r="C44" s="36">
        <v>4</v>
      </c>
      <c r="D44" s="68" t="s">
        <v>291</v>
      </c>
      <c r="E44" s="68"/>
      <c r="F44" s="68"/>
      <c r="G44" s="68"/>
      <c r="H44" s="68"/>
      <c r="I44" s="68"/>
      <c r="J44" s="113"/>
      <c r="K44" s="94"/>
      <c r="L44" s="113"/>
      <c r="M44" s="120" t="s">
        <v>183</v>
      </c>
      <c r="N44" s="121">
        <v>4</v>
      </c>
      <c r="O44" s="114" t="s">
        <v>189</v>
      </c>
      <c r="P44" s="114"/>
      <c r="Q44" s="114"/>
      <c r="R44" s="114"/>
      <c r="S44" s="114"/>
      <c r="T44" s="114"/>
    </row>
    <row r="45" spans="1:27" x14ac:dyDescent="0.2">
      <c r="B45" s="38" t="s">
        <v>472</v>
      </c>
      <c r="C45" s="121">
        <v>3</v>
      </c>
      <c r="D45" s="68" t="s">
        <v>290</v>
      </c>
      <c r="E45" s="68"/>
      <c r="F45" s="68"/>
      <c r="G45" s="68"/>
      <c r="H45" s="68"/>
      <c r="I45" s="68"/>
      <c r="J45" s="113"/>
      <c r="K45" s="94"/>
      <c r="L45" s="113"/>
      <c r="M45" s="120" t="s">
        <v>184</v>
      </c>
      <c r="N45" s="174">
        <v>3</v>
      </c>
      <c r="O45" s="114" t="s">
        <v>190</v>
      </c>
      <c r="P45" s="114"/>
      <c r="Q45" s="114"/>
      <c r="R45" s="114"/>
      <c r="S45" s="114"/>
      <c r="T45" s="114"/>
    </row>
    <row r="46" spans="1:27" x14ac:dyDescent="0.2">
      <c r="B46" s="38" t="s">
        <v>423</v>
      </c>
      <c r="C46" s="121">
        <v>2</v>
      </c>
      <c r="D46" s="418" t="s">
        <v>195</v>
      </c>
      <c r="E46" s="418"/>
      <c r="F46" s="418"/>
      <c r="G46" s="418"/>
      <c r="H46" s="418"/>
      <c r="I46" s="418"/>
      <c r="M46" s="120" t="s">
        <v>423</v>
      </c>
      <c r="N46" s="121">
        <v>2</v>
      </c>
      <c r="O46" s="114" t="s">
        <v>191</v>
      </c>
      <c r="P46" s="114"/>
      <c r="Q46" s="114"/>
      <c r="R46" s="114"/>
      <c r="S46" s="114"/>
      <c r="T46" s="114"/>
    </row>
    <row r="47" spans="1:27" x14ac:dyDescent="0.2">
      <c r="B47" s="38" t="s">
        <v>384</v>
      </c>
      <c r="C47" s="174">
        <v>1</v>
      </c>
      <c r="D47" s="418" t="s">
        <v>292</v>
      </c>
      <c r="E47" s="418"/>
      <c r="F47" s="418"/>
      <c r="G47" s="418"/>
      <c r="H47" s="418"/>
      <c r="I47" s="418"/>
      <c r="M47" s="120" t="s">
        <v>185</v>
      </c>
      <c r="N47" s="121">
        <v>1</v>
      </c>
      <c r="O47" s="114" t="s">
        <v>192</v>
      </c>
      <c r="P47" s="114"/>
      <c r="Q47" s="114"/>
      <c r="R47" s="114"/>
      <c r="S47" s="114"/>
      <c r="T47" s="114"/>
    </row>
    <row r="48" spans="1:27" x14ac:dyDescent="0.2">
      <c r="C48" s="112">
        <v>0</v>
      </c>
      <c r="D48" s="418" t="s">
        <v>194</v>
      </c>
      <c r="E48" s="418"/>
      <c r="F48" s="418"/>
      <c r="G48" s="418"/>
      <c r="H48" s="418"/>
      <c r="I48" s="418"/>
      <c r="M48" s="120" t="s">
        <v>186</v>
      </c>
      <c r="N48" s="121">
        <v>0</v>
      </c>
      <c r="O48" s="114" t="s">
        <v>193</v>
      </c>
      <c r="P48" s="114"/>
      <c r="Q48" s="114"/>
      <c r="R48" s="114"/>
      <c r="S48" s="114"/>
      <c r="T48" s="114"/>
    </row>
    <row r="50" spans="1:27" x14ac:dyDescent="0.2">
      <c r="A50" s="28" t="s">
        <v>464</v>
      </c>
      <c r="B50" s="61" t="s">
        <v>266</v>
      </c>
      <c r="C50" s="35" t="s">
        <v>187</v>
      </c>
      <c r="G50" s="28"/>
      <c r="I50" s="65" t="str">
        <f>B50</f>
        <v>1.9.1</v>
      </c>
      <c r="J50" s="28" t="s">
        <v>429</v>
      </c>
      <c r="K50" s="92" t="s">
        <v>479</v>
      </c>
      <c r="M50" s="28" t="s">
        <v>464</v>
      </c>
      <c r="N50" s="28" t="s">
        <v>265</v>
      </c>
      <c r="O50" s="35" t="s">
        <v>181</v>
      </c>
      <c r="T50" s="65" t="str">
        <f>M50</f>
        <v>Criteria</v>
      </c>
      <c r="U50" s="28" t="s">
        <v>429</v>
      </c>
      <c r="V50" s="92" t="s">
        <v>479</v>
      </c>
    </row>
    <row r="51" spans="1:27" ht="12.75" customHeight="1" x14ac:dyDescent="0.2">
      <c r="C51" s="35" t="s">
        <v>188</v>
      </c>
      <c r="G51" s="28"/>
      <c r="I51" s="39">
        <v>1</v>
      </c>
      <c r="J51" s="56">
        <v>0.75</v>
      </c>
      <c r="K51" s="91">
        <f>I51*J51</f>
        <v>0.75</v>
      </c>
      <c r="O51" s="35" t="s">
        <v>182</v>
      </c>
      <c r="T51" s="39">
        <v>3</v>
      </c>
      <c r="U51" s="56">
        <v>0.25</v>
      </c>
      <c r="V51" s="91">
        <f>T51*U51</f>
        <v>0.75</v>
      </c>
      <c r="Y51" s="367" t="s">
        <v>262</v>
      </c>
      <c r="Z51" s="409"/>
      <c r="AA51" s="76">
        <f>K51+V51</f>
        <v>1.5</v>
      </c>
    </row>
    <row r="52" spans="1:27" x14ac:dyDescent="0.2">
      <c r="D52" s="214" t="s">
        <v>12</v>
      </c>
    </row>
  </sheetData>
  <mergeCells count="39">
    <mergeCell ref="M9:T9"/>
    <mergeCell ref="B9:I9"/>
    <mergeCell ref="F1:L1"/>
    <mergeCell ref="M1:S1"/>
    <mergeCell ref="M2:U2"/>
    <mergeCell ref="D8:I8"/>
    <mergeCell ref="A3:C3"/>
    <mergeCell ref="P3:S3"/>
    <mergeCell ref="D6:I6"/>
    <mergeCell ref="D7:I7"/>
    <mergeCell ref="B19:I19"/>
    <mergeCell ref="M19:T19"/>
    <mergeCell ref="Y11:Z11"/>
    <mergeCell ref="A13:C13"/>
    <mergeCell ref="P13:S13"/>
    <mergeCell ref="D17:I17"/>
    <mergeCell ref="D18:I18"/>
    <mergeCell ref="D48:I48"/>
    <mergeCell ref="Y21:Z21"/>
    <mergeCell ref="B29:I29"/>
    <mergeCell ref="M29:T29"/>
    <mergeCell ref="D26:I26"/>
    <mergeCell ref="D27:I27"/>
    <mergeCell ref="Y51:Z51"/>
    <mergeCell ref="A2:K2"/>
    <mergeCell ref="A23:D23"/>
    <mergeCell ref="D46:I46"/>
    <mergeCell ref="D47:I47"/>
    <mergeCell ref="D38:I38"/>
    <mergeCell ref="Y41:Z41"/>
    <mergeCell ref="A43:D43"/>
    <mergeCell ref="P43:S43"/>
    <mergeCell ref="D36:I36"/>
    <mergeCell ref="D37:I37"/>
    <mergeCell ref="D28:I28"/>
    <mergeCell ref="Y31:Z31"/>
    <mergeCell ref="A33:D33"/>
    <mergeCell ref="P33:S33"/>
    <mergeCell ref="P23:S23"/>
  </mergeCells>
  <phoneticPr fontId="41" type="noConversion"/>
  <pageMargins left="0.7" right="0.7" top="0.75" bottom="0.75" header="0.3" footer="0.3"/>
  <rowBreaks count="1" manualBreakCount="1">
    <brk id="52" max="16383" man="1"/>
  </rowBreaks>
  <colBreaks count="2" manualBreakCount="2">
    <brk id="12" max="1048575" man="1"/>
    <brk id="27" max="1048575" man="1"/>
  </colBreaks>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6"/>
  <sheetViews>
    <sheetView workbookViewId="0">
      <selection activeCell="AF57" sqref="AF57"/>
    </sheetView>
  </sheetViews>
  <sheetFormatPr defaultColWidth="9.140625" defaultRowHeight="12.75" x14ac:dyDescent="0.2"/>
  <cols>
    <col min="3" max="3" width="9.140625" style="173"/>
    <col min="6" max="6" width="3.28515625" customWidth="1"/>
    <col min="7" max="8" width="4.42578125" customWidth="1"/>
    <col min="9" max="9" width="10.85546875" customWidth="1"/>
    <col min="10" max="10" width="7" customWidth="1"/>
    <col min="11" max="12" width="6.42578125" style="91" customWidth="1"/>
    <col min="13" max="13" width="5.42578125" customWidth="1"/>
    <col min="15" max="15" width="7.140625" style="173" customWidth="1"/>
    <col min="21" max="21" width="12" customWidth="1"/>
    <col min="23" max="23" width="4.28515625" style="91" customWidth="1"/>
    <col min="24" max="24" width="7.140625" customWidth="1"/>
    <col min="25" max="26" width="7.42578125" customWidth="1"/>
  </cols>
  <sheetData>
    <row r="1" spans="1:28" ht="18" customHeight="1" x14ac:dyDescent="0.2">
      <c r="F1" s="421" t="s">
        <v>216</v>
      </c>
      <c r="G1" s="421"/>
      <c r="H1" s="421"/>
      <c r="I1" s="421"/>
      <c r="J1" s="421"/>
      <c r="K1" s="421"/>
      <c r="L1" s="421"/>
      <c r="M1" s="421"/>
      <c r="N1" s="502" t="s">
        <v>217</v>
      </c>
      <c r="O1" s="417"/>
      <c r="P1" s="417"/>
      <c r="Q1" s="417"/>
      <c r="R1" s="417"/>
      <c r="S1" s="417"/>
      <c r="T1" s="417"/>
    </row>
    <row r="2" spans="1:28" ht="18" customHeight="1" x14ac:dyDescent="0.2">
      <c r="A2" s="420" t="s">
        <v>297</v>
      </c>
      <c r="B2" s="422"/>
      <c r="C2" s="422"/>
      <c r="D2" s="422"/>
      <c r="E2" s="422"/>
      <c r="F2" s="422"/>
      <c r="G2" s="422"/>
      <c r="H2" s="422"/>
      <c r="I2" s="422"/>
      <c r="J2" s="128"/>
      <c r="K2" s="119"/>
      <c r="L2" s="129"/>
      <c r="M2" s="118"/>
      <c r="N2" s="420" t="s">
        <v>214</v>
      </c>
      <c r="O2" s="420"/>
      <c r="P2" s="420"/>
      <c r="Q2" s="420"/>
      <c r="R2" s="420"/>
      <c r="S2" s="420"/>
      <c r="T2" s="420"/>
      <c r="U2" s="420"/>
      <c r="V2" s="420"/>
    </row>
    <row r="3" spans="1:28" ht="18" customHeight="1" x14ac:dyDescent="0.2">
      <c r="A3" s="390" t="str">
        <f>Criteria1.1.1!D6</f>
        <v>Justice Sector</v>
      </c>
      <c r="B3" s="391"/>
      <c r="C3" s="391"/>
      <c r="D3" s="50"/>
      <c r="E3" s="50"/>
      <c r="F3" s="50"/>
      <c r="G3" s="50"/>
      <c r="H3" s="50"/>
      <c r="I3" s="50"/>
      <c r="J3" s="50"/>
      <c r="K3" s="50"/>
      <c r="L3" s="50"/>
      <c r="M3" s="50"/>
      <c r="N3" s="50"/>
      <c r="O3" s="195" t="s">
        <v>496</v>
      </c>
      <c r="P3" s="49"/>
      <c r="Q3" s="428"/>
      <c r="R3" s="428"/>
      <c r="S3" s="428"/>
      <c r="T3" s="428"/>
      <c r="U3" s="49"/>
      <c r="V3" s="49"/>
    </row>
    <row r="4" spans="1:28" ht="18" customHeight="1" x14ac:dyDescent="0.2">
      <c r="A4" s="28"/>
      <c r="B4" s="38" t="s">
        <v>471</v>
      </c>
      <c r="C4" s="121">
        <v>4</v>
      </c>
      <c r="D4" s="507" t="s">
        <v>298</v>
      </c>
      <c r="E4" s="507"/>
      <c r="F4" s="507"/>
      <c r="G4" s="507"/>
      <c r="H4" s="507"/>
      <c r="I4" s="507"/>
      <c r="J4" s="423" t="s">
        <v>499</v>
      </c>
      <c r="K4" s="130" t="s">
        <v>399</v>
      </c>
      <c r="L4" s="67" t="s">
        <v>496</v>
      </c>
      <c r="M4" s="118"/>
      <c r="N4" s="38" t="s">
        <v>471</v>
      </c>
      <c r="O4" s="121">
        <v>4</v>
      </c>
      <c r="P4" s="507" t="s">
        <v>306</v>
      </c>
      <c r="Q4" s="507"/>
      <c r="R4" s="507"/>
      <c r="S4" s="507"/>
      <c r="T4" s="507"/>
      <c r="U4" s="507"/>
      <c r="V4" s="507"/>
      <c r="W4" s="507"/>
      <c r="X4" s="423" t="s">
        <v>499</v>
      </c>
      <c r="Y4" s="130" t="s">
        <v>399</v>
      </c>
      <c r="Z4" s="67" t="s">
        <v>496</v>
      </c>
    </row>
    <row r="5" spans="1:28" ht="18" customHeight="1" x14ac:dyDescent="0.2">
      <c r="B5" s="38" t="s">
        <v>472</v>
      </c>
      <c r="C5" s="121">
        <v>3</v>
      </c>
      <c r="D5" s="507" t="s">
        <v>299</v>
      </c>
      <c r="E5" s="507"/>
      <c r="F5" s="507"/>
      <c r="G5" s="507"/>
      <c r="H5" s="507"/>
      <c r="I5" s="507"/>
      <c r="J5" s="424"/>
      <c r="K5" s="188">
        <v>0</v>
      </c>
      <c r="L5" s="70">
        <v>4</v>
      </c>
      <c r="M5" s="118"/>
      <c r="N5" s="38" t="s">
        <v>472</v>
      </c>
      <c r="O5" s="121">
        <v>3</v>
      </c>
      <c r="P5" s="507" t="s">
        <v>307</v>
      </c>
      <c r="Q5" s="507" t="s">
        <v>299</v>
      </c>
      <c r="R5" s="507" t="s">
        <v>299</v>
      </c>
      <c r="S5" s="507" t="s">
        <v>299</v>
      </c>
      <c r="T5" s="507" t="s">
        <v>299</v>
      </c>
      <c r="U5" s="507" t="s">
        <v>299</v>
      </c>
      <c r="V5" s="507"/>
      <c r="W5" s="507"/>
      <c r="X5" s="424"/>
      <c r="Y5" s="69">
        <v>0</v>
      </c>
      <c r="Z5" s="70">
        <v>4</v>
      </c>
    </row>
    <row r="6" spans="1:28" x14ac:dyDescent="0.2">
      <c r="B6" s="38" t="s">
        <v>423</v>
      </c>
      <c r="C6" s="174">
        <v>2</v>
      </c>
      <c r="D6" s="507" t="s">
        <v>303</v>
      </c>
      <c r="E6" s="507"/>
      <c r="F6" s="507"/>
      <c r="G6" s="507"/>
      <c r="H6" s="507"/>
      <c r="I6" s="507"/>
      <c r="J6" s="424"/>
      <c r="K6" s="188">
        <v>0</v>
      </c>
      <c r="L6" s="70">
        <v>3</v>
      </c>
      <c r="N6" s="38" t="s">
        <v>423</v>
      </c>
      <c r="O6" s="121">
        <v>2</v>
      </c>
      <c r="P6" s="507" t="s">
        <v>211</v>
      </c>
      <c r="Q6" s="507" t="s">
        <v>300</v>
      </c>
      <c r="R6" s="507" t="s">
        <v>300</v>
      </c>
      <c r="S6" s="507" t="s">
        <v>300</v>
      </c>
      <c r="T6" s="507" t="s">
        <v>300</v>
      </c>
      <c r="U6" s="507" t="s">
        <v>300</v>
      </c>
      <c r="V6" s="507"/>
      <c r="W6" s="507"/>
      <c r="X6" s="424"/>
      <c r="Y6" s="69">
        <v>0</v>
      </c>
      <c r="Z6" s="70">
        <v>3</v>
      </c>
    </row>
    <row r="7" spans="1:28" x14ac:dyDescent="0.2">
      <c r="B7" s="38" t="s">
        <v>384</v>
      </c>
      <c r="C7" s="121">
        <v>1</v>
      </c>
      <c r="D7" s="507" t="s">
        <v>301</v>
      </c>
      <c r="E7" s="507"/>
      <c r="F7" s="507"/>
      <c r="G7" s="507"/>
      <c r="H7" s="507"/>
      <c r="I7" s="507"/>
      <c r="J7" s="424"/>
      <c r="K7" s="188">
        <v>5</v>
      </c>
      <c r="L7" s="177">
        <v>2</v>
      </c>
      <c r="N7" s="38" t="s">
        <v>384</v>
      </c>
      <c r="O7" s="174">
        <v>1</v>
      </c>
      <c r="P7" s="507" t="s">
        <v>212</v>
      </c>
      <c r="Q7" s="507" t="s">
        <v>301</v>
      </c>
      <c r="R7" s="507" t="s">
        <v>301</v>
      </c>
      <c r="S7" s="507" t="s">
        <v>301</v>
      </c>
      <c r="T7" s="507" t="s">
        <v>301</v>
      </c>
      <c r="U7" s="507" t="s">
        <v>301</v>
      </c>
      <c r="V7" s="507"/>
      <c r="W7" s="507"/>
      <c r="X7" s="424"/>
      <c r="Y7" s="69">
        <v>1</v>
      </c>
      <c r="Z7" s="70">
        <v>2</v>
      </c>
    </row>
    <row r="8" spans="1:28" ht="12.75" customHeight="1" x14ac:dyDescent="0.2">
      <c r="C8" s="189">
        <v>0</v>
      </c>
      <c r="D8" s="126" t="s">
        <v>302</v>
      </c>
      <c r="E8" s="126"/>
      <c r="F8" s="126"/>
      <c r="G8" s="126"/>
      <c r="H8" s="126"/>
      <c r="I8" s="126"/>
      <c r="J8" s="424"/>
      <c r="K8" s="188">
        <v>0</v>
      </c>
      <c r="L8" s="70">
        <v>1</v>
      </c>
      <c r="O8" s="173">
        <v>0</v>
      </c>
      <c r="P8" s="507" t="s">
        <v>308</v>
      </c>
      <c r="Q8" s="507"/>
      <c r="R8" s="507"/>
      <c r="S8" s="507"/>
      <c r="T8" s="507"/>
      <c r="U8" s="507"/>
      <c r="V8" s="507"/>
      <c r="X8" s="424"/>
      <c r="Y8" s="69">
        <v>1</v>
      </c>
      <c r="Z8" s="70">
        <v>1</v>
      </c>
    </row>
    <row r="9" spans="1:28" ht="12.75" customHeight="1" x14ac:dyDescent="0.2">
      <c r="C9" s="189"/>
      <c r="D9" s="126"/>
      <c r="E9" s="126"/>
      <c r="F9" s="126"/>
      <c r="G9" s="126"/>
      <c r="H9" s="126"/>
      <c r="I9" s="126"/>
      <c r="J9" s="425"/>
      <c r="K9" s="188">
        <v>0</v>
      </c>
      <c r="L9" s="188">
        <v>0</v>
      </c>
      <c r="P9" s="126"/>
      <c r="Q9" s="126"/>
      <c r="R9" s="126"/>
      <c r="S9" s="126"/>
      <c r="T9" s="126"/>
      <c r="U9" s="126"/>
      <c r="V9" s="126"/>
      <c r="X9" s="425"/>
      <c r="Y9" s="69">
        <v>0</v>
      </c>
      <c r="Z9" s="185">
        <v>0</v>
      </c>
    </row>
    <row r="10" spans="1:28" ht="42.75" customHeight="1" x14ac:dyDescent="0.2">
      <c r="B10" s="508" t="s">
        <v>127</v>
      </c>
      <c r="C10" s="508"/>
      <c r="D10" s="508"/>
      <c r="E10" s="508"/>
      <c r="F10" s="508"/>
      <c r="G10" s="508"/>
      <c r="H10" s="508"/>
      <c r="I10" s="508"/>
      <c r="K10" s="28" t="s">
        <v>423</v>
      </c>
      <c r="L10" s="51">
        <f>(K5*L5+K6*L6+K7*L7+K8*L8+K9*L9)/SUM(K5:K9)</f>
        <v>2</v>
      </c>
      <c r="P10" s="508" t="str">
        <f>B10</f>
        <v>Take the average results from the questionnaires, national appointments and from the interviews</v>
      </c>
      <c r="Q10" s="508"/>
      <c r="R10" s="508"/>
      <c r="S10" s="508"/>
      <c r="T10" s="508"/>
      <c r="U10" s="508"/>
      <c r="V10" s="508"/>
      <c r="W10"/>
      <c r="Y10" s="28" t="s">
        <v>423</v>
      </c>
      <c r="Z10" s="51">
        <f>(Y5*Z5+Y6*Z6+Y7*Z7+Y8*Z8+Y9*Z9)/SUM(Y5:Y9)</f>
        <v>1.5</v>
      </c>
    </row>
    <row r="11" spans="1:28" ht="15.75" customHeight="1" x14ac:dyDescent="0.2">
      <c r="A11" s="28" t="s">
        <v>464</v>
      </c>
      <c r="B11" s="61" t="s">
        <v>296</v>
      </c>
      <c r="C11" s="120" t="s">
        <v>294</v>
      </c>
      <c r="D11" s="35"/>
      <c r="G11" s="28"/>
      <c r="I11" s="65" t="str">
        <f>B11</f>
        <v>2.1.1</v>
      </c>
      <c r="J11" s="28" t="s">
        <v>429</v>
      </c>
      <c r="K11" s="92" t="s">
        <v>479</v>
      </c>
      <c r="L11" s="92"/>
      <c r="N11" s="28" t="s">
        <v>464</v>
      </c>
      <c r="O11" s="196" t="s">
        <v>215</v>
      </c>
      <c r="P11" s="64" t="s">
        <v>304</v>
      </c>
      <c r="U11" s="65" t="s">
        <v>305</v>
      </c>
      <c r="V11" s="28" t="s">
        <v>429</v>
      </c>
      <c r="W11" s="92" t="s">
        <v>479</v>
      </c>
    </row>
    <row r="12" spans="1:28" ht="19.5" customHeight="1" x14ac:dyDescent="0.2">
      <c r="C12" s="409" t="s">
        <v>295</v>
      </c>
      <c r="D12" s="409"/>
      <c r="E12" s="409"/>
      <c r="F12" s="409"/>
      <c r="G12" s="409"/>
      <c r="I12" s="79">
        <v>2</v>
      </c>
      <c r="J12" s="56">
        <v>0.5</v>
      </c>
      <c r="K12" s="91">
        <f>I12*J12</f>
        <v>1</v>
      </c>
      <c r="P12" s="64"/>
      <c r="U12" s="127">
        <v>1.5</v>
      </c>
      <c r="V12" s="56">
        <v>0.5</v>
      </c>
      <c r="W12" s="91">
        <f>U12*V12</f>
        <v>0.75</v>
      </c>
      <c r="Z12" s="367" t="s">
        <v>213</v>
      </c>
      <c r="AA12" s="409"/>
      <c r="AB12" s="76">
        <f>K12+W12</f>
        <v>1.75</v>
      </c>
    </row>
    <row r="14" spans="1:28" ht="18" customHeight="1" x14ac:dyDescent="0.2">
      <c r="A14" s="390" t="str">
        <f>Criteria1.1.1!D17</f>
        <v>Security Sector</v>
      </c>
      <c r="B14" s="391"/>
      <c r="C14" s="391"/>
      <c r="D14" s="50"/>
      <c r="E14" s="50"/>
      <c r="F14" s="50"/>
      <c r="G14" s="50"/>
      <c r="H14" s="50"/>
      <c r="I14" s="50"/>
      <c r="J14" s="50"/>
      <c r="K14" s="93"/>
      <c r="L14" s="93"/>
      <c r="M14" s="118"/>
      <c r="N14" s="49"/>
      <c r="O14" s="195" t="s">
        <v>496</v>
      </c>
      <c r="P14" s="49"/>
      <c r="Q14" s="428"/>
      <c r="R14" s="428"/>
      <c r="S14" s="428"/>
      <c r="T14" s="428"/>
      <c r="U14" s="49"/>
      <c r="V14" s="49"/>
    </row>
    <row r="15" spans="1:28" ht="18" customHeight="1" x14ac:dyDescent="0.2">
      <c r="A15" s="28"/>
      <c r="B15" s="38" t="s">
        <v>471</v>
      </c>
      <c r="C15" s="121">
        <v>4</v>
      </c>
      <c r="D15" s="507" t="s">
        <v>298</v>
      </c>
      <c r="E15" s="507"/>
      <c r="F15" s="507"/>
      <c r="G15" s="507"/>
      <c r="H15" s="507"/>
      <c r="I15" s="507"/>
      <c r="J15" s="423" t="s">
        <v>499</v>
      </c>
      <c r="K15" s="130" t="s">
        <v>399</v>
      </c>
      <c r="L15" s="67" t="s">
        <v>496</v>
      </c>
      <c r="M15" s="118"/>
      <c r="N15" s="38" t="s">
        <v>471</v>
      </c>
      <c r="O15" s="121">
        <v>4</v>
      </c>
      <c r="P15" s="507" t="s">
        <v>306</v>
      </c>
      <c r="Q15" s="507"/>
      <c r="R15" s="507"/>
      <c r="S15" s="507"/>
      <c r="T15" s="507"/>
      <c r="U15" s="507"/>
      <c r="V15" s="507"/>
      <c r="W15" s="507"/>
      <c r="X15" s="423" t="s">
        <v>499</v>
      </c>
      <c r="Y15" s="130" t="s">
        <v>399</v>
      </c>
      <c r="Z15" s="67" t="s">
        <v>496</v>
      </c>
    </row>
    <row r="16" spans="1:28" ht="18" customHeight="1" x14ac:dyDescent="0.2">
      <c r="B16" s="38" t="s">
        <v>472</v>
      </c>
      <c r="C16" s="121">
        <v>3</v>
      </c>
      <c r="D16" s="507" t="s">
        <v>299</v>
      </c>
      <c r="E16" s="507"/>
      <c r="F16" s="507"/>
      <c r="G16" s="507"/>
      <c r="H16" s="507"/>
      <c r="I16" s="507"/>
      <c r="J16" s="424"/>
      <c r="K16" s="69">
        <v>0</v>
      </c>
      <c r="L16" s="70">
        <v>4</v>
      </c>
      <c r="M16" s="118"/>
      <c r="N16" s="38" t="s">
        <v>472</v>
      </c>
      <c r="O16" s="121">
        <v>3</v>
      </c>
      <c r="P16" s="507" t="s">
        <v>307</v>
      </c>
      <c r="Q16" s="507" t="s">
        <v>299</v>
      </c>
      <c r="R16" s="507" t="s">
        <v>299</v>
      </c>
      <c r="S16" s="507" t="s">
        <v>299</v>
      </c>
      <c r="T16" s="507" t="s">
        <v>299</v>
      </c>
      <c r="U16" s="507" t="s">
        <v>299</v>
      </c>
      <c r="V16" s="507"/>
      <c r="W16" s="507"/>
      <c r="X16" s="424"/>
      <c r="Y16" s="72">
        <v>0</v>
      </c>
      <c r="Z16" s="70">
        <v>4</v>
      </c>
    </row>
    <row r="17" spans="1:28" x14ac:dyDescent="0.2">
      <c r="B17" s="38" t="s">
        <v>423</v>
      </c>
      <c r="C17" s="121">
        <v>2</v>
      </c>
      <c r="D17" s="507" t="s">
        <v>303</v>
      </c>
      <c r="E17" s="507"/>
      <c r="F17" s="507"/>
      <c r="G17" s="507"/>
      <c r="H17" s="507"/>
      <c r="I17" s="507"/>
      <c r="J17" s="424"/>
      <c r="K17" s="69">
        <v>1</v>
      </c>
      <c r="L17" s="184">
        <v>3</v>
      </c>
      <c r="N17" s="38" t="s">
        <v>423</v>
      </c>
      <c r="O17" s="121">
        <v>2</v>
      </c>
      <c r="P17" s="507" t="s">
        <v>211</v>
      </c>
      <c r="Q17" s="507" t="s">
        <v>300</v>
      </c>
      <c r="R17" s="507" t="s">
        <v>300</v>
      </c>
      <c r="S17" s="507" t="s">
        <v>300</v>
      </c>
      <c r="T17" s="507" t="s">
        <v>300</v>
      </c>
      <c r="U17" s="507" t="s">
        <v>300</v>
      </c>
      <c r="V17" s="507"/>
      <c r="W17" s="507"/>
      <c r="X17" s="424"/>
      <c r="Y17" s="69">
        <v>1</v>
      </c>
      <c r="Z17" s="70">
        <v>3</v>
      </c>
    </row>
    <row r="18" spans="1:28" x14ac:dyDescent="0.2">
      <c r="B18" s="38" t="s">
        <v>384</v>
      </c>
      <c r="C18" s="121">
        <v>1</v>
      </c>
      <c r="D18" s="507" t="s">
        <v>301</v>
      </c>
      <c r="E18" s="507"/>
      <c r="F18" s="507"/>
      <c r="G18" s="507"/>
      <c r="H18" s="507"/>
      <c r="I18" s="507"/>
      <c r="J18" s="424"/>
      <c r="K18" s="69">
        <v>2</v>
      </c>
      <c r="L18" s="184">
        <v>2</v>
      </c>
      <c r="N18" s="38" t="s">
        <v>384</v>
      </c>
      <c r="O18" s="121">
        <v>1</v>
      </c>
      <c r="P18" s="507" t="s">
        <v>212</v>
      </c>
      <c r="Q18" s="507" t="s">
        <v>301</v>
      </c>
      <c r="R18" s="507" t="s">
        <v>301</v>
      </c>
      <c r="S18" s="507" t="s">
        <v>301</v>
      </c>
      <c r="T18" s="507" t="s">
        <v>301</v>
      </c>
      <c r="U18" s="507" t="s">
        <v>301</v>
      </c>
      <c r="V18" s="507"/>
      <c r="W18" s="507"/>
      <c r="X18" s="424"/>
      <c r="Y18" s="72">
        <v>2</v>
      </c>
      <c r="Z18" s="184">
        <v>2</v>
      </c>
    </row>
    <row r="19" spans="1:28" ht="12.75" customHeight="1" x14ac:dyDescent="0.2">
      <c r="C19" s="189">
        <v>0</v>
      </c>
      <c r="D19" s="126" t="s">
        <v>302</v>
      </c>
      <c r="E19" s="126"/>
      <c r="F19" s="126"/>
      <c r="G19" s="126"/>
      <c r="H19" s="126"/>
      <c r="I19" s="126"/>
      <c r="J19" s="424"/>
      <c r="K19" s="69">
        <v>2</v>
      </c>
      <c r="L19" s="70">
        <v>1</v>
      </c>
      <c r="O19" s="173">
        <v>0</v>
      </c>
      <c r="P19" s="507" t="s">
        <v>308</v>
      </c>
      <c r="Q19" s="507"/>
      <c r="R19" s="507"/>
      <c r="S19" s="507"/>
      <c r="T19" s="507"/>
      <c r="U19" s="507"/>
      <c r="V19" s="507"/>
      <c r="X19" s="424"/>
      <c r="Y19" s="72">
        <v>0</v>
      </c>
      <c r="Z19" s="70">
        <v>1</v>
      </c>
    </row>
    <row r="20" spans="1:28" ht="12.75" customHeight="1" x14ac:dyDescent="0.2">
      <c r="C20" s="189"/>
      <c r="D20" s="126"/>
      <c r="E20" s="126"/>
      <c r="F20" s="126"/>
      <c r="G20" s="126"/>
      <c r="H20" s="126"/>
      <c r="I20" s="126"/>
      <c r="J20" s="425"/>
      <c r="K20" s="69">
        <v>0</v>
      </c>
      <c r="L20" s="72">
        <v>0</v>
      </c>
      <c r="P20" s="126"/>
      <c r="Q20" s="126"/>
      <c r="R20" s="126"/>
      <c r="S20" s="126"/>
      <c r="T20" s="126"/>
      <c r="U20" s="126"/>
      <c r="V20" s="126"/>
      <c r="X20" s="425"/>
      <c r="Y20" s="72">
        <v>0</v>
      </c>
      <c r="Z20" s="72">
        <v>0</v>
      </c>
    </row>
    <row r="21" spans="1:28" ht="42.75" customHeight="1" x14ac:dyDescent="0.2">
      <c r="B21" s="508" t="s">
        <v>127</v>
      </c>
      <c r="C21" s="508"/>
      <c r="D21" s="508"/>
      <c r="E21" s="508"/>
      <c r="F21" s="508"/>
      <c r="G21" s="508"/>
      <c r="H21" s="508"/>
      <c r="I21" s="508"/>
      <c r="K21" s="28" t="s">
        <v>423</v>
      </c>
      <c r="L21" s="51">
        <f>(K16*L16+K17*L17+K18*L18+K19*L19+K20*L20)/SUM(K16:K20)</f>
        <v>1.8</v>
      </c>
      <c r="P21" s="508" t="str">
        <f>B21</f>
        <v>Take the average results from the questionnaires, national appointments and from the interviews</v>
      </c>
      <c r="Q21" s="508"/>
      <c r="R21" s="508"/>
      <c r="S21" s="508"/>
      <c r="T21" s="508"/>
      <c r="U21" s="508"/>
      <c r="V21" s="508"/>
      <c r="W21"/>
      <c r="Y21" s="28" t="s">
        <v>423</v>
      </c>
      <c r="Z21" s="51">
        <f>(Y16*Z16+Y17*Z17+Y18*Z18+Y19*Z19+Y20*Z20)/SUM(Y16:Y20)</f>
        <v>2.3333333333333335</v>
      </c>
    </row>
    <row r="22" spans="1:28" ht="15.75" customHeight="1" x14ac:dyDescent="0.2">
      <c r="A22" s="28" t="s">
        <v>464</v>
      </c>
      <c r="B22" s="61" t="s">
        <v>296</v>
      </c>
      <c r="C22" s="120" t="s">
        <v>294</v>
      </c>
      <c r="D22" s="35"/>
      <c r="G22" s="28"/>
      <c r="I22" s="65" t="str">
        <f>B22</f>
        <v>2.1.1</v>
      </c>
      <c r="J22" s="28" t="s">
        <v>429</v>
      </c>
      <c r="K22" s="92" t="s">
        <v>479</v>
      </c>
      <c r="L22" s="92"/>
      <c r="N22" s="28" t="s">
        <v>464</v>
      </c>
      <c r="O22" s="196" t="s">
        <v>215</v>
      </c>
      <c r="P22" s="64" t="s">
        <v>304</v>
      </c>
      <c r="U22" s="65" t="s">
        <v>305</v>
      </c>
      <c r="V22" s="28" t="s">
        <v>429</v>
      </c>
      <c r="W22" s="92" t="s">
        <v>479</v>
      </c>
    </row>
    <row r="23" spans="1:28" ht="19.5" customHeight="1" x14ac:dyDescent="0.2">
      <c r="C23" s="409" t="s">
        <v>295</v>
      </c>
      <c r="D23" s="409"/>
      <c r="E23" s="409"/>
      <c r="F23" s="409"/>
      <c r="G23" s="409"/>
      <c r="I23" s="79">
        <v>1.8</v>
      </c>
      <c r="J23" s="56">
        <v>0.5</v>
      </c>
      <c r="K23" s="91">
        <f>I23*J23</f>
        <v>0.9</v>
      </c>
      <c r="P23" s="64"/>
      <c r="U23" s="127">
        <v>2.33</v>
      </c>
      <c r="V23" s="56">
        <v>0.5</v>
      </c>
      <c r="W23" s="91">
        <f>U23*V23</f>
        <v>1.165</v>
      </c>
      <c r="Z23" s="367" t="s">
        <v>213</v>
      </c>
      <c r="AA23" s="409"/>
      <c r="AB23" s="76">
        <f>K23+W23</f>
        <v>2.0649999999999999</v>
      </c>
    </row>
    <row r="25" spans="1:28" ht="18" customHeight="1" x14ac:dyDescent="0.2">
      <c r="A25" s="390" t="str">
        <f>Criteria1.1.1!D35</f>
        <v>Energy Sector</v>
      </c>
      <c r="B25" s="391"/>
      <c r="C25" s="391"/>
      <c r="D25" s="50"/>
      <c r="E25" s="50"/>
      <c r="F25" s="50"/>
      <c r="G25" s="50"/>
      <c r="H25" s="50"/>
      <c r="I25" s="50"/>
      <c r="J25" s="50"/>
      <c r="K25" s="93"/>
      <c r="L25" s="93"/>
      <c r="M25" s="118"/>
      <c r="N25" s="49"/>
      <c r="O25" s="195" t="s">
        <v>496</v>
      </c>
      <c r="P25" s="49"/>
      <c r="Q25" s="428"/>
      <c r="R25" s="428"/>
      <c r="S25" s="428"/>
      <c r="T25" s="428"/>
      <c r="U25" s="49"/>
      <c r="V25" s="49"/>
    </row>
    <row r="26" spans="1:28" ht="18" customHeight="1" x14ac:dyDescent="0.2">
      <c r="A26" s="28"/>
      <c r="B26" s="38" t="s">
        <v>471</v>
      </c>
      <c r="C26" s="121">
        <v>4</v>
      </c>
      <c r="D26" s="507" t="s">
        <v>298</v>
      </c>
      <c r="E26" s="507"/>
      <c r="F26" s="507"/>
      <c r="G26" s="507"/>
      <c r="H26" s="507"/>
      <c r="I26" s="507"/>
      <c r="J26" s="423" t="s">
        <v>499</v>
      </c>
      <c r="K26" s="130" t="s">
        <v>399</v>
      </c>
      <c r="L26" s="67" t="s">
        <v>496</v>
      </c>
      <c r="M26" s="118"/>
      <c r="N26" s="38" t="s">
        <v>471</v>
      </c>
      <c r="O26" s="121">
        <v>4</v>
      </c>
      <c r="P26" s="507" t="s">
        <v>306</v>
      </c>
      <c r="Q26" s="507"/>
      <c r="R26" s="507"/>
      <c r="S26" s="507"/>
      <c r="T26" s="507"/>
      <c r="U26" s="507"/>
      <c r="V26" s="507"/>
      <c r="W26" s="507"/>
      <c r="X26" s="423" t="s">
        <v>499</v>
      </c>
      <c r="Y26" s="130" t="s">
        <v>399</v>
      </c>
      <c r="Z26" s="67" t="s">
        <v>496</v>
      </c>
    </row>
    <row r="27" spans="1:28" ht="18" customHeight="1" x14ac:dyDescent="0.2">
      <c r="B27" s="38" t="s">
        <v>472</v>
      </c>
      <c r="C27" s="121">
        <v>3</v>
      </c>
      <c r="D27" s="507" t="s">
        <v>299</v>
      </c>
      <c r="E27" s="507"/>
      <c r="F27" s="507"/>
      <c r="G27" s="507"/>
      <c r="H27" s="507"/>
      <c r="I27" s="507"/>
      <c r="J27" s="424"/>
      <c r="K27" s="72">
        <v>2</v>
      </c>
      <c r="L27" s="184">
        <v>4</v>
      </c>
      <c r="M27" s="118"/>
      <c r="N27" s="38" t="s">
        <v>472</v>
      </c>
      <c r="O27" s="121">
        <v>3</v>
      </c>
      <c r="P27" s="507" t="s">
        <v>307</v>
      </c>
      <c r="Q27" s="507" t="s">
        <v>299</v>
      </c>
      <c r="R27" s="507" t="s">
        <v>299</v>
      </c>
      <c r="S27" s="507" t="s">
        <v>299</v>
      </c>
      <c r="T27" s="507" t="s">
        <v>299</v>
      </c>
      <c r="U27" s="507" t="s">
        <v>299</v>
      </c>
      <c r="V27" s="507"/>
      <c r="W27" s="507"/>
      <c r="X27" s="424"/>
      <c r="Y27" s="69">
        <v>0</v>
      </c>
      <c r="Z27" s="184">
        <v>4</v>
      </c>
    </row>
    <row r="28" spans="1:28" x14ac:dyDescent="0.2">
      <c r="B28" s="38" t="s">
        <v>423</v>
      </c>
      <c r="C28" s="121">
        <v>2</v>
      </c>
      <c r="D28" s="507" t="s">
        <v>303</v>
      </c>
      <c r="E28" s="507"/>
      <c r="F28" s="507"/>
      <c r="G28" s="507"/>
      <c r="H28" s="507"/>
      <c r="I28" s="507"/>
      <c r="J28" s="424"/>
      <c r="K28" s="72">
        <v>2</v>
      </c>
      <c r="L28" s="70">
        <v>3</v>
      </c>
      <c r="N28" s="38" t="s">
        <v>423</v>
      </c>
      <c r="O28" s="121">
        <v>2</v>
      </c>
      <c r="P28" s="507" t="s">
        <v>211</v>
      </c>
      <c r="Q28" s="507" t="s">
        <v>300</v>
      </c>
      <c r="R28" s="507" t="s">
        <v>300</v>
      </c>
      <c r="S28" s="507" t="s">
        <v>300</v>
      </c>
      <c r="T28" s="507" t="s">
        <v>300</v>
      </c>
      <c r="U28" s="507" t="s">
        <v>300</v>
      </c>
      <c r="V28" s="507"/>
      <c r="W28" s="507"/>
      <c r="X28" s="424"/>
      <c r="Y28" s="69">
        <v>4</v>
      </c>
      <c r="Z28" s="70">
        <v>3</v>
      </c>
    </row>
    <row r="29" spans="1:28" x14ac:dyDescent="0.2">
      <c r="B29" s="38" t="s">
        <v>384</v>
      </c>
      <c r="C29" s="121">
        <v>1</v>
      </c>
      <c r="D29" s="507" t="s">
        <v>301</v>
      </c>
      <c r="E29" s="507"/>
      <c r="F29" s="507"/>
      <c r="G29" s="507"/>
      <c r="H29" s="507"/>
      <c r="I29" s="507"/>
      <c r="J29" s="424"/>
      <c r="K29" s="72">
        <v>0</v>
      </c>
      <c r="L29" s="70">
        <v>2</v>
      </c>
      <c r="N29" s="38" t="s">
        <v>384</v>
      </c>
      <c r="O29" s="121">
        <v>1</v>
      </c>
      <c r="P29" s="507" t="s">
        <v>212</v>
      </c>
      <c r="Q29" s="507" t="s">
        <v>301</v>
      </c>
      <c r="R29" s="507" t="s">
        <v>301</v>
      </c>
      <c r="S29" s="507" t="s">
        <v>301</v>
      </c>
      <c r="T29" s="507" t="s">
        <v>301</v>
      </c>
      <c r="U29" s="507" t="s">
        <v>301</v>
      </c>
      <c r="V29" s="507"/>
      <c r="W29" s="507"/>
      <c r="X29" s="424"/>
      <c r="Y29" s="69">
        <v>0</v>
      </c>
      <c r="Z29" s="184">
        <v>2</v>
      </c>
    </row>
    <row r="30" spans="1:28" ht="12.75" customHeight="1" x14ac:dyDescent="0.2">
      <c r="C30" s="189">
        <v>0</v>
      </c>
      <c r="D30" s="126" t="s">
        <v>302</v>
      </c>
      <c r="E30" s="126"/>
      <c r="F30" s="126"/>
      <c r="G30" s="126"/>
      <c r="H30" s="126"/>
      <c r="I30" s="126"/>
      <c r="J30" s="424"/>
      <c r="K30" s="72">
        <v>0</v>
      </c>
      <c r="L30" s="70">
        <v>1</v>
      </c>
      <c r="O30" s="173">
        <v>0</v>
      </c>
      <c r="P30" s="507" t="s">
        <v>308</v>
      </c>
      <c r="Q30" s="507"/>
      <c r="R30" s="507"/>
      <c r="S30" s="507"/>
      <c r="T30" s="507"/>
      <c r="U30" s="507"/>
      <c r="V30" s="507"/>
      <c r="X30" s="424"/>
      <c r="Y30" s="72">
        <v>0</v>
      </c>
      <c r="Z30" s="70">
        <v>1</v>
      </c>
    </row>
    <row r="31" spans="1:28" ht="12.75" customHeight="1" x14ac:dyDescent="0.2">
      <c r="C31" s="189"/>
      <c r="D31" s="126"/>
      <c r="E31" s="126"/>
      <c r="F31" s="126"/>
      <c r="G31" s="126"/>
      <c r="H31" s="126"/>
      <c r="I31" s="126"/>
      <c r="J31" s="425"/>
      <c r="K31" s="72">
        <v>0</v>
      </c>
      <c r="L31" s="72">
        <v>0</v>
      </c>
      <c r="P31" s="126"/>
      <c r="Q31" s="126"/>
      <c r="R31" s="126"/>
      <c r="S31" s="126"/>
      <c r="T31" s="126"/>
      <c r="U31" s="126"/>
      <c r="V31" s="126"/>
      <c r="X31" s="425"/>
      <c r="Y31" s="72">
        <v>0</v>
      </c>
      <c r="Z31" s="72">
        <v>0</v>
      </c>
    </row>
    <row r="32" spans="1:28" ht="42.75" customHeight="1" x14ac:dyDescent="0.2">
      <c r="B32" s="508" t="s">
        <v>127</v>
      </c>
      <c r="C32" s="508"/>
      <c r="D32" s="508"/>
      <c r="E32" s="508"/>
      <c r="F32" s="508"/>
      <c r="G32" s="508"/>
      <c r="H32" s="508"/>
      <c r="I32" s="508"/>
      <c r="K32" s="28" t="s">
        <v>423</v>
      </c>
      <c r="L32" s="51">
        <f>(K27*L27+K28*L28+K29*L29+K30*L30+K31*L31)/SUM(K27:K31)</f>
        <v>3.5</v>
      </c>
      <c r="P32" s="508" t="str">
        <f>B32</f>
        <v>Take the average results from the questionnaires, national appointments and from the interviews</v>
      </c>
      <c r="Q32" s="508"/>
      <c r="R32" s="508"/>
      <c r="S32" s="508"/>
      <c r="T32" s="508"/>
      <c r="U32" s="508"/>
      <c r="V32" s="508"/>
      <c r="W32"/>
      <c r="Y32" s="28" t="s">
        <v>423</v>
      </c>
      <c r="Z32" s="51">
        <f>(Y27*Z27+Y28*Z28+Y29*Z29+Y30*Z30+Y31*Z31)/SUM(Y27:Y31)</f>
        <v>3</v>
      </c>
    </row>
    <row r="33" spans="1:29" ht="15.75" customHeight="1" x14ac:dyDescent="0.2">
      <c r="A33" s="28" t="s">
        <v>464</v>
      </c>
      <c r="B33" s="61" t="s">
        <v>296</v>
      </c>
      <c r="C33" s="120" t="s">
        <v>294</v>
      </c>
      <c r="D33" s="35"/>
      <c r="G33" s="28"/>
      <c r="I33" s="65" t="str">
        <f>B33</f>
        <v>2.1.1</v>
      </c>
      <c r="J33" s="28" t="s">
        <v>429</v>
      </c>
      <c r="K33" s="92" t="s">
        <v>479</v>
      </c>
      <c r="L33" s="92"/>
      <c r="N33" s="28" t="s">
        <v>464</v>
      </c>
      <c r="O33" s="196" t="s">
        <v>215</v>
      </c>
      <c r="P33" s="64" t="s">
        <v>304</v>
      </c>
      <c r="U33" s="65" t="s">
        <v>305</v>
      </c>
      <c r="V33" s="28" t="s">
        <v>429</v>
      </c>
      <c r="W33" s="92" t="s">
        <v>479</v>
      </c>
    </row>
    <row r="34" spans="1:29" ht="19.5" customHeight="1" x14ac:dyDescent="0.2">
      <c r="C34" s="409" t="s">
        <v>295</v>
      </c>
      <c r="D34" s="409"/>
      <c r="E34" s="409"/>
      <c r="F34" s="409"/>
      <c r="G34" s="409"/>
      <c r="I34" s="79">
        <v>3.5</v>
      </c>
      <c r="J34" s="56">
        <v>0.5</v>
      </c>
      <c r="K34" s="91">
        <f>I34*J34</f>
        <v>1.75</v>
      </c>
      <c r="P34" s="64"/>
      <c r="U34" s="127">
        <v>3</v>
      </c>
      <c r="V34" s="56">
        <v>0.5</v>
      </c>
      <c r="W34" s="91">
        <f>U34*V34</f>
        <v>1.5</v>
      </c>
      <c r="Z34" s="367" t="s">
        <v>213</v>
      </c>
      <c r="AA34" s="409"/>
      <c r="AB34" s="76">
        <f>K34+W34</f>
        <v>3.25</v>
      </c>
    </row>
    <row r="35" spans="1:29" ht="12.75" customHeight="1" x14ac:dyDescent="0.2">
      <c r="C35" s="189"/>
      <c r="D35" s="117"/>
      <c r="E35" s="117"/>
      <c r="F35" s="117"/>
      <c r="G35" s="117"/>
      <c r="H35" s="117"/>
      <c r="I35" s="117"/>
      <c r="J35" s="117"/>
      <c r="K35" s="117"/>
      <c r="L35" s="117"/>
      <c r="M35" s="117"/>
      <c r="N35" s="117"/>
      <c r="O35" s="189"/>
      <c r="P35" s="117"/>
      <c r="Q35" s="117"/>
      <c r="R35" s="117"/>
      <c r="S35" s="117"/>
      <c r="T35" s="117"/>
      <c r="U35" s="117"/>
      <c r="V35" s="56"/>
      <c r="Z35" s="116"/>
      <c r="AA35" s="117"/>
      <c r="AB35" s="117"/>
      <c r="AC35" s="117"/>
    </row>
    <row r="36" spans="1:29" x14ac:dyDescent="0.2">
      <c r="A36" s="484" t="s">
        <v>76</v>
      </c>
      <c r="B36" s="416"/>
      <c r="C36" s="416"/>
      <c r="D36" s="416"/>
      <c r="E36" s="50"/>
      <c r="F36" s="50"/>
      <c r="G36" s="50"/>
      <c r="H36" s="50"/>
      <c r="I36" s="50"/>
      <c r="J36" s="50"/>
      <c r="K36" s="93"/>
      <c r="L36" s="93"/>
      <c r="M36" s="118"/>
      <c r="N36" s="49"/>
      <c r="O36" s="195" t="s">
        <v>496</v>
      </c>
      <c r="P36" s="49"/>
      <c r="Q36" s="428"/>
      <c r="R36" s="428"/>
      <c r="S36" s="428"/>
      <c r="T36" s="428"/>
      <c r="U36" s="49"/>
      <c r="V36" s="49"/>
    </row>
    <row r="37" spans="1:29" ht="18" customHeight="1" x14ac:dyDescent="0.2">
      <c r="A37" s="28"/>
      <c r="B37" s="38" t="s">
        <v>471</v>
      </c>
      <c r="C37" s="121">
        <v>4</v>
      </c>
      <c r="D37" s="507" t="s">
        <v>298</v>
      </c>
      <c r="E37" s="507"/>
      <c r="F37" s="507"/>
      <c r="G37" s="507"/>
      <c r="H37" s="507"/>
      <c r="I37" s="507"/>
      <c r="J37" s="423" t="s">
        <v>499</v>
      </c>
      <c r="K37" s="130" t="s">
        <v>399</v>
      </c>
      <c r="L37" s="67" t="s">
        <v>496</v>
      </c>
      <c r="M37" s="118"/>
      <c r="N37" s="38" t="s">
        <v>471</v>
      </c>
      <c r="O37" s="121">
        <v>4</v>
      </c>
      <c r="P37" s="507" t="s">
        <v>306</v>
      </c>
      <c r="Q37" s="507"/>
      <c r="R37" s="507"/>
      <c r="S37" s="507"/>
      <c r="T37" s="507"/>
      <c r="U37" s="507"/>
      <c r="V37" s="507"/>
      <c r="W37" s="507"/>
      <c r="X37" s="423" t="s">
        <v>499</v>
      </c>
      <c r="Y37" s="130" t="s">
        <v>399</v>
      </c>
      <c r="Z37" s="67" t="s">
        <v>496</v>
      </c>
    </row>
    <row r="38" spans="1:29" ht="18" customHeight="1" x14ac:dyDescent="0.2">
      <c r="B38" s="38" t="s">
        <v>472</v>
      </c>
      <c r="C38" s="121">
        <v>3</v>
      </c>
      <c r="D38" s="507" t="s">
        <v>299</v>
      </c>
      <c r="E38" s="507"/>
      <c r="F38" s="507"/>
      <c r="G38" s="507"/>
      <c r="H38" s="507"/>
      <c r="I38" s="507"/>
      <c r="J38" s="424"/>
      <c r="K38" s="72">
        <v>0</v>
      </c>
      <c r="L38" s="184">
        <v>4</v>
      </c>
      <c r="M38" s="118"/>
      <c r="N38" s="38" t="s">
        <v>472</v>
      </c>
      <c r="O38" s="121">
        <v>3</v>
      </c>
      <c r="P38" s="507" t="s">
        <v>307</v>
      </c>
      <c r="Q38" s="507" t="s">
        <v>299</v>
      </c>
      <c r="R38" s="507" t="s">
        <v>299</v>
      </c>
      <c r="S38" s="507" t="s">
        <v>299</v>
      </c>
      <c r="T38" s="507" t="s">
        <v>299</v>
      </c>
      <c r="U38" s="507" t="s">
        <v>299</v>
      </c>
      <c r="V38" s="507"/>
      <c r="W38" s="507"/>
      <c r="X38" s="424"/>
      <c r="Y38" s="69">
        <v>0</v>
      </c>
      <c r="Z38" s="70">
        <v>4</v>
      </c>
    </row>
    <row r="39" spans="1:29" x14ac:dyDescent="0.2">
      <c r="B39" s="38" t="s">
        <v>423</v>
      </c>
      <c r="C39" s="121">
        <v>2</v>
      </c>
      <c r="D39" s="507" t="s">
        <v>303</v>
      </c>
      <c r="E39" s="507"/>
      <c r="F39" s="507"/>
      <c r="G39" s="507"/>
      <c r="H39" s="507"/>
      <c r="I39" s="507"/>
      <c r="J39" s="424"/>
      <c r="K39" s="72">
        <v>4</v>
      </c>
      <c r="L39" s="184">
        <v>3</v>
      </c>
      <c r="N39" s="38" t="s">
        <v>423</v>
      </c>
      <c r="O39" s="121">
        <v>2</v>
      </c>
      <c r="P39" s="507" t="s">
        <v>211</v>
      </c>
      <c r="Q39" s="507" t="s">
        <v>300</v>
      </c>
      <c r="R39" s="507" t="s">
        <v>300</v>
      </c>
      <c r="S39" s="507" t="s">
        <v>300</v>
      </c>
      <c r="T39" s="507" t="s">
        <v>300</v>
      </c>
      <c r="U39" s="507" t="s">
        <v>300</v>
      </c>
      <c r="V39" s="507"/>
      <c r="W39" s="507"/>
      <c r="X39" s="424"/>
      <c r="Y39" s="69">
        <v>1</v>
      </c>
      <c r="Z39" s="70">
        <v>3</v>
      </c>
    </row>
    <row r="40" spans="1:29" x14ac:dyDescent="0.2">
      <c r="B40" s="38" t="s">
        <v>384</v>
      </c>
      <c r="C40" s="121">
        <v>1</v>
      </c>
      <c r="D40" s="507" t="s">
        <v>301</v>
      </c>
      <c r="E40" s="507"/>
      <c r="F40" s="507"/>
      <c r="G40" s="507"/>
      <c r="H40" s="507"/>
      <c r="I40" s="507"/>
      <c r="J40" s="424"/>
      <c r="K40" s="72">
        <v>0</v>
      </c>
      <c r="L40" s="70">
        <v>2</v>
      </c>
      <c r="N40" s="38" t="s">
        <v>384</v>
      </c>
      <c r="O40" s="121">
        <v>1</v>
      </c>
      <c r="P40" s="507" t="s">
        <v>212</v>
      </c>
      <c r="Q40" s="507" t="s">
        <v>301</v>
      </c>
      <c r="R40" s="507" t="s">
        <v>301</v>
      </c>
      <c r="S40" s="507" t="s">
        <v>301</v>
      </c>
      <c r="T40" s="507" t="s">
        <v>301</v>
      </c>
      <c r="U40" s="507" t="s">
        <v>301</v>
      </c>
      <c r="V40" s="507"/>
      <c r="W40" s="507"/>
      <c r="X40" s="424"/>
      <c r="Y40" s="69">
        <v>2</v>
      </c>
      <c r="Z40" s="184">
        <v>2</v>
      </c>
    </row>
    <row r="41" spans="1:29" ht="12.75" customHeight="1" x14ac:dyDescent="0.2">
      <c r="C41" s="189">
        <v>0</v>
      </c>
      <c r="D41" s="126" t="s">
        <v>302</v>
      </c>
      <c r="E41" s="126"/>
      <c r="F41" s="126"/>
      <c r="G41" s="126"/>
      <c r="H41" s="126"/>
      <c r="I41" s="126"/>
      <c r="J41" s="424"/>
      <c r="K41" s="72">
        <v>0</v>
      </c>
      <c r="L41" s="70">
        <v>1</v>
      </c>
      <c r="O41" s="173">
        <v>0</v>
      </c>
      <c r="P41" s="507" t="s">
        <v>308</v>
      </c>
      <c r="Q41" s="507"/>
      <c r="R41" s="507"/>
      <c r="S41" s="507"/>
      <c r="T41" s="507"/>
      <c r="U41" s="507"/>
      <c r="V41" s="507"/>
      <c r="X41" s="424"/>
      <c r="Y41" s="72">
        <v>1</v>
      </c>
      <c r="Z41" s="70">
        <v>1</v>
      </c>
    </row>
    <row r="42" spans="1:29" ht="12.75" customHeight="1" x14ac:dyDescent="0.2">
      <c r="C42" s="189"/>
      <c r="D42" s="126"/>
      <c r="E42" s="126"/>
      <c r="F42" s="126"/>
      <c r="G42" s="126"/>
      <c r="H42" s="126"/>
      <c r="I42" s="126"/>
      <c r="J42" s="425"/>
      <c r="K42" s="72">
        <v>0</v>
      </c>
      <c r="L42" s="72">
        <v>0</v>
      </c>
      <c r="P42" s="126"/>
      <c r="Q42" s="126"/>
      <c r="R42" s="126"/>
      <c r="S42" s="126"/>
      <c r="T42" s="126"/>
      <c r="U42" s="126"/>
      <c r="V42" s="126"/>
      <c r="X42" s="425"/>
      <c r="Y42" s="72">
        <v>0</v>
      </c>
      <c r="Z42" s="72">
        <v>0</v>
      </c>
    </row>
    <row r="43" spans="1:29" ht="42.75" customHeight="1" x14ac:dyDescent="0.2">
      <c r="B43" s="508" t="s">
        <v>127</v>
      </c>
      <c r="C43" s="508"/>
      <c r="D43" s="508"/>
      <c r="E43" s="508"/>
      <c r="F43" s="508"/>
      <c r="G43" s="508"/>
      <c r="H43" s="508"/>
      <c r="I43" s="508"/>
      <c r="K43" s="28" t="s">
        <v>423</v>
      </c>
      <c r="L43" s="51">
        <f>(K38*L38+K39*L39+K40*L40+K41*L41+K42*L42)/SUM(K38:K42)</f>
        <v>3</v>
      </c>
      <c r="P43" s="508" t="str">
        <f>B43</f>
        <v>Take the average results from the questionnaires, national appointments and from the interviews</v>
      </c>
      <c r="Q43" s="508"/>
      <c r="R43" s="508"/>
      <c r="S43" s="508"/>
      <c r="T43" s="508"/>
      <c r="U43" s="508"/>
      <c r="V43" s="508"/>
      <c r="W43"/>
      <c r="Y43" s="28" t="s">
        <v>423</v>
      </c>
      <c r="Z43" s="51">
        <f>(Y38*Z38+Y39*Z39+Y40*Z40+Y41*Z41+Y42*Z42)/SUM(Y38:Y42)</f>
        <v>2</v>
      </c>
    </row>
    <row r="44" spans="1:29" ht="15.75" customHeight="1" x14ac:dyDescent="0.2">
      <c r="A44" s="28" t="s">
        <v>464</v>
      </c>
      <c r="B44" s="61" t="s">
        <v>296</v>
      </c>
      <c r="C44" s="120" t="s">
        <v>294</v>
      </c>
      <c r="D44" s="35"/>
      <c r="G44" s="28"/>
      <c r="I44" s="65" t="str">
        <f>B44</f>
        <v>2.1.1</v>
      </c>
      <c r="J44" s="28" t="s">
        <v>429</v>
      </c>
      <c r="K44" s="92" t="s">
        <v>479</v>
      </c>
      <c r="L44" s="92"/>
      <c r="N44" s="28" t="s">
        <v>464</v>
      </c>
      <c r="O44" s="196" t="s">
        <v>215</v>
      </c>
      <c r="P44" s="64" t="s">
        <v>304</v>
      </c>
      <c r="U44" s="65" t="s">
        <v>305</v>
      </c>
      <c r="V44" s="28" t="s">
        <v>429</v>
      </c>
      <c r="W44" s="92" t="s">
        <v>479</v>
      </c>
    </row>
    <row r="45" spans="1:29" ht="19.5" customHeight="1" x14ac:dyDescent="0.2">
      <c r="C45" s="409" t="s">
        <v>295</v>
      </c>
      <c r="D45" s="409"/>
      <c r="E45" s="409"/>
      <c r="F45" s="409"/>
      <c r="G45" s="409"/>
      <c r="I45" s="79">
        <v>3</v>
      </c>
      <c r="J45" s="56">
        <v>0.5</v>
      </c>
      <c r="K45" s="91">
        <f>I45*J45</f>
        <v>1.5</v>
      </c>
      <c r="P45" s="64"/>
      <c r="U45" s="127">
        <v>2</v>
      </c>
      <c r="V45" s="56">
        <v>0.5</v>
      </c>
      <c r="W45" s="91">
        <f>U45*V45</f>
        <v>1</v>
      </c>
      <c r="Z45" s="367" t="s">
        <v>213</v>
      </c>
      <c r="AA45" s="409"/>
      <c r="AB45" s="76">
        <v>2</v>
      </c>
    </row>
    <row r="46" spans="1:29" ht="19.5" customHeight="1" x14ac:dyDescent="0.2">
      <c r="C46" s="189"/>
      <c r="D46" s="117"/>
      <c r="E46" s="117"/>
      <c r="F46" s="117"/>
      <c r="G46" s="117"/>
      <c r="H46" s="117"/>
      <c r="I46" s="117"/>
      <c r="J46" s="117"/>
      <c r="K46" s="117"/>
      <c r="L46" s="117"/>
      <c r="M46" s="117"/>
      <c r="N46" s="117"/>
      <c r="O46" s="189"/>
      <c r="P46" s="117"/>
      <c r="Q46" s="117"/>
      <c r="R46" s="117"/>
      <c r="S46" s="117"/>
      <c r="T46" s="117"/>
      <c r="U46" s="117"/>
      <c r="V46" s="117"/>
      <c r="W46" s="117"/>
      <c r="X46" s="117"/>
      <c r="Y46" s="117"/>
      <c r="Z46" s="117"/>
      <c r="AA46" s="117"/>
      <c r="AB46" s="117"/>
    </row>
    <row r="47" spans="1:29" x14ac:dyDescent="0.2">
      <c r="A47" s="415" t="str">
        <f>Criteria1.1.1!D56</f>
        <v>Agriculture and Rural Development</v>
      </c>
      <c r="B47" s="416"/>
      <c r="C47" s="416"/>
      <c r="D47" s="416"/>
      <c r="E47" s="50"/>
      <c r="F47" s="50"/>
      <c r="G47" s="50"/>
      <c r="H47" s="50"/>
      <c r="I47" s="50"/>
      <c r="J47" s="50"/>
      <c r="K47" s="93"/>
      <c r="L47" s="93"/>
      <c r="M47" s="118"/>
      <c r="N47" s="49"/>
      <c r="O47" s="195" t="s">
        <v>496</v>
      </c>
      <c r="P47" s="49"/>
      <c r="Q47" s="428"/>
      <c r="R47" s="428"/>
      <c r="S47" s="428"/>
      <c r="T47" s="428"/>
      <c r="U47" s="49"/>
      <c r="V47" s="49"/>
    </row>
    <row r="48" spans="1:29" ht="18" customHeight="1" x14ac:dyDescent="0.2">
      <c r="A48" s="28"/>
      <c r="B48" s="38" t="s">
        <v>471</v>
      </c>
      <c r="C48" s="121">
        <v>4</v>
      </c>
      <c r="D48" s="507" t="s">
        <v>298</v>
      </c>
      <c r="E48" s="507"/>
      <c r="F48" s="507"/>
      <c r="G48" s="507"/>
      <c r="H48" s="507"/>
      <c r="I48" s="507"/>
      <c r="J48" s="423" t="s">
        <v>499</v>
      </c>
      <c r="K48" s="130" t="s">
        <v>399</v>
      </c>
      <c r="L48" s="67" t="s">
        <v>496</v>
      </c>
      <c r="M48" s="118"/>
      <c r="N48" s="38" t="s">
        <v>471</v>
      </c>
      <c r="O48" s="121">
        <v>4</v>
      </c>
      <c r="P48" s="507" t="s">
        <v>306</v>
      </c>
      <c r="Q48" s="507"/>
      <c r="R48" s="507"/>
      <c r="S48" s="507"/>
      <c r="T48" s="507"/>
      <c r="U48" s="507"/>
      <c r="V48" s="507"/>
      <c r="W48" s="507"/>
      <c r="X48" s="423" t="s">
        <v>499</v>
      </c>
      <c r="Y48" s="130" t="s">
        <v>399</v>
      </c>
      <c r="Z48" s="67" t="s">
        <v>496</v>
      </c>
    </row>
    <row r="49" spans="1:28" ht="18" customHeight="1" x14ac:dyDescent="0.2">
      <c r="B49" s="38" t="s">
        <v>472</v>
      </c>
      <c r="C49" s="121">
        <v>3</v>
      </c>
      <c r="D49" s="507" t="s">
        <v>299</v>
      </c>
      <c r="E49" s="507"/>
      <c r="F49" s="507"/>
      <c r="G49" s="507"/>
      <c r="H49" s="507"/>
      <c r="I49" s="507"/>
      <c r="J49" s="424"/>
      <c r="K49" s="72">
        <v>4</v>
      </c>
      <c r="L49" s="184">
        <v>4</v>
      </c>
      <c r="M49" s="118"/>
      <c r="N49" s="38" t="s">
        <v>472</v>
      </c>
      <c r="O49" s="121">
        <v>3</v>
      </c>
      <c r="P49" s="507" t="s">
        <v>307</v>
      </c>
      <c r="Q49" s="507" t="s">
        <v>299</v>
      </c>
      <c r="R49" s="507" t="s">
        <v>299</v>
      </c>
      <c r="S49" s="507" t="s">
        <v>299</v>
      </c>
      <c r="T49" s="507" t="s">
        <v>299</v>
      </c>
      <c r="U49" s="507" t="s">
        <v>299</v>
      </c>
      <c r="V49" s="507"/>
      <c r="W49" s="507"/>
      <c r="X49" s="424"/>
      <c r="Y49" s="69">
        <v>4</v>
      </c>
      <c r="Z49" s="184">
        <v>4</v>
      </c>
    </row>
    <row r="50" spans="1:28" x14ac:dyDescent="0.2">
      <c r="B50" s="38" t="s">
        <v>423</v>
      </c>
      <c r="C50" s="121">
        <v>2</v>
      </c>
      <c r="D50" s="507" t="s">
        <v>303</v>
      </c>
      <c r="E50" s="507"/>
      <c r="F50" s="507"/>
      <c r="G50" s="507"/>
      <c r="H50" s="507"/>
      <c r="I50" s="507"/>
      <c r="J50" s="424"/>
      <c r="K50" s="72">
        <v>0</v>
      </c>
      <c r="L50" s="70">
        <v>3</v>
      </c>
      <c r="N50" s="38" t="s">
        <v>423</v>
      </c>
      <c r="O50" s="121">
        <v>2</v>
      </c>
      <c r="P50" s="507" t="s">
        <v>211</v>
      </c>
      <c r="Q50" s="507" t="s">
        <v>300</v>
      </c>
      <c r="R50" s="507" t="s">
        <v>300</v>
      </c>
      <c r="S50" s="507" t="s">
        <v>300</v>
      </c>
      <c r="T50" s="507" t="s">
        <v>300</v>
      </c>
      <c r="U50" s="507" t="s">
        <v>300</v>
      </c>
      <c r="V50" s="507"/>
      <c r="W50" s="507"/>
      <c r="X50" s="424"/>
      <c r="Y50" s="72">
        <v>0</v>
      </c>
      <c r="Z50" s="70">
        <v>3</v>
      </c>
    </row>
    <row r="51" spans="1:28" x14ac:dyDescent="0.2">
      <c r="B51" s="38" t="s">
        <v>384</v>
      </c>
      <c r="C51" s="121">
        <v>1</v>
      </c>
      <c r="D51" s="507" t="s">
        <v>301</v>
      </c>
      <c r="E51" s="507"/>
      <c r="F51" s="507"/>
      <c r="G51" s="507"/>
      <c r="H51" s="507"/>
      <c r="I51" s="507"/>
      <c r="J51" s="424"/>
      <c r="K51" s="72">
        <v>0</v>
      </c>
      <c r="L51" s="70">
        <v>2</v>
      </c>
      <c r="N51" s="38" t="s">
        <v>384</v>
      </c>
      <c r="O51" s="121">
        <v>1</v>
      </c>
      <c r="P51" s="507" t="s">
        <v>212</v>
      </c>
      <c r="Q51" s="507" t="s">
        <v>301</v>
      </c>
      <c r="R51" s="507" t="s">
        <v>301</v>
      </c>
      <c r="S51" s="507" t="s">
        <v>301</v>
      </c>
      <c r="T51" s="507" t="s">
        <v>301</v>
      </c>
      <c r="U51" s="507" t="s">
        <v>301</v>
      </c>
      <c r="V51" s="507"/>
      <c r="W51" s="507"/>
      <c r="X51" s="424"/>
      <c r="Y51" s="72">
        <v>4</v>
      </c>
      <c r="Z51" s="70">
        <v>2</v>
      </c>
    </row>
    <row r="52" spans="1:28" ht="12.75" customHeight="1" x14ac:dyDescent="0.2">
      <c r="C52" s="189">
        <v>0</v>
      </c>
      <c r="D52" s="126" t="s">
        <v>302</v>
      </c>
      <c r="E52" s="126"/>
      <c r="F52" s="126"/>
      <c r="G52" s="126"/>
      <c r="H52" s="126"/>
      <c r="I52" s="126"/>
      <c r="J52" s="424"/>
      <c r="K52" s="72">
        <v>0</v>
      </c>
      <c r="L52" s="70">
        <v>1</v>
      </c>
      <c r="O52" s="173">
        <v>0</v>
      </c>
      <c r="P52" s="507" t="s">
        <v>308</v>
      </c>
      <c r="Q52" s="507"/>
      <c r="R52" s="507"/>
      <c r="S52" s="507"/>
      <c r="T52" s="507"/>
      <c r="U52" s="507"/>
      <c r="V52" s="507"/>
      <c r="X52" s="424"/>
      <c r="Y52" s="72">
        <v>0</v>
      </c>
      <c r="Z52" s="70">
        <v>1</v>
      </c>
    </row>
    <row r="53" spans="1:28" ht="12.75" customHeight="1" x14ac:dyDescent="0.2">
      <c r="C53" s="189"/>
      <c r="D53" s="126"/>
      <c r="E53" s="126"/>
      <c r="F53" s="126"/>
      <c r="G53" s="126"/>
      <c r="H53" s="126"/>
      <c r="I53" s="126"/>
      <c r="J53" s="425"/>
      <c r="K53" s="72">
        <v>0</v>
      </c>
      <c r="L53" s="72">
        <v>0</v>
      </c>
      <c r="P53" s="126"/>
      <c r="Q53" s="126"/>
      <c r="R53" s="126"/>
      <c r="S53" s="126"/>
      <c r="T53" s="126"/>
      <c r="U53" s="126"/>
      <c r="V53" s="126"/>
      <c r="X53" s="425"/>
      <c r="Y53" s="72">
        <v>0</v>
      </c>
      <c r="Z53" s="72">
        <v>0</v>
      </c>
    </row>
    <row r="54" spans="1:28" ht="42.75" customHeight="1" x14ac:dyDescent="0.2">
      <c r="B54" s="508" t="s">
        <v>127</v>
      </c>
      <c r="C54" s="508"/>
      <c r="D54" s="508"/>
      <c r="E54" s="508"/>
      <c r="F54" s="508"/>
      <c r="G54" s="508"/>
      <c r="H54" s="508"/>
      <c r="I54" s="508"/>
      <c r="K54" s="28" t="s">
        <v>423</v>
      </c>
      <c r="L54" s="51">
        <f>(K49*L49+K50*L50+K51*L51+K52*L52+K53*L53)/SUM(K49:K53)</f>
        <v>4</v>
      </c>
      <c r="P54" s="508" t="str">
        <f>B54</f>
        <v>Take the average results from the questionnaires, national appointments and from the interviews</v>
      </c>
      <c r="Q54" s="508"/>
      <c r="R54" s="508"/>
      <c r="S54" s="508"/>
      <c r="T54" s="508"/>
      <c r="U54" s="508"/>
      <c r="V54" s="508"/>
      <c r="W54"/>
      <c r="Y54" s="28" t="s">
        <v>423</v>
      </c>
      <c r="Z54" s="51">
        <f>(Y49*Z49+Y50*Z50+Y51*Z51+Y52*Z52+Y53*Z53)/SUM(Y49:Y53)</f>
        <v>3</v>
      </c>
    </row>
    <row r="55" spans="1:28" ht="15.75" customHeight="1" x14ac:dyDescent="0.2">
      <c r="A55" s="28" t="s">
        <v>464</v>
      </c>
      <c r="B55" s="61" t="s">
        <v>296</v>
      </c>
      <c r="C55" s="120" t="s">
        <v>294</v>
      </c>
      <c r="D55" s="35"/>
      <c r="G55" s="28"/>
      <c r="I55" s="65" t="str">
        <f>B55</f>
        <v>2.1.1</v>
      </c>
      <c r="J55" s="28" t="s">
        <v>429</v>
      </c>
      <c r="K55" s="92" t="s">
        <v>479</v>
      </c>
      <c r="L55" s="92"/>
      <c r="N55" s="28" t="s">
        <v>464</v>
      </c>
      <c r="O55" s="196" t="s">
        <v>215</v>
      </c>
      <c r="P55" s="64" t="s">
        <v>304</v>
      </c>
      <c r="U55" s="65" t="s">
        <v>305</v>
      </c>
      <c r="V55" s="28" t="s">
        <v>429</v>
      </c>
      <c r="W55" s="92" t="s">
        <v>479</v>
      </c>
    </row>
    <row r="56" spans="1:28" ht="19.5" customHeight="1" x14ac:dyDescent="0.2">
      <c r="C56" s="409" t="s">
        <v>295</v>
      </c>
      <c r="D56" s="409"/>
      <c r="E56" s="409"/>
      <c r="F56" s="409"/>
      <c r="G56" s="409"/>
      <c r="I56" s="79">
        <v>4</v>
      </c>
      <c r="J56" s="56">
        <v>0.5</v>
      </c>
      <c r="K56" s="91">
        <f>I56*J56</f>
        <v>2</v>
      </c>
      <c r="P56" s="64"/>
      <c r="U56" s="127">
        <v>4</v>
      </c>
      <c r="V56" s="56">
        <v>0.5</v>
      </c>
      <c r="W56" s="91">
        <f>U56*V56</f>
        <v>2</v>
      </c>
      <c r="Z56" s="367" t="s">
        <v>213</v>
      </c>
      <c r="AA56" s="409"/>
      <c r="AB56" s="76">
        <f>K56+W56</f>
        <v>4</v>
      </c>
    </row>
  </sheetData>
  <mergeCells count="89">
    <mergeCell ref="B54:I54"/>
    <mergeCell ref="P54:V54"/>
    <mergeCell ref="C56:G56"/>
    <mergeCell ref="Z56:AA56"/>
    <mergeCell ref="B43:I43"/>
    <mergeCell ref="P43:V43"/>
    <mergeCell ref="C45:G45"/>
    <mergeCell ref="Z45:AA45"/>
    <mergeCell ref="D48:I48"/>
    <mergeCell ref="J48:J53"/>
    <mergeCell ref="X48:X53"/>
    <mergeCell ref="D49:I49"/>
    <mergeCell ref="D50:I50"/>
    <mergeCell ref="D51:I51"/>
    <mergeCell ref="P52:V52"/>
    <mergeCell ref="P50:W50"/>
    <mergeCell ref="C34:G34"/>
    <mergeCell ref="Z34:AA34"/>
    <mergeCell ref="J37:J42"/>
    <mergeCell ref="X37:X42"/>
    <mergeCell ref="D38:I38"/>
    <mergeCell ref="D39:I39"/>
    <mergeCell ref="D40:I40"/>
    <mergeCell ref="A36:D36"/>
    <mergeCell ref="Q36:T36"/>
    <mergeCell ref="J26:J31"/>
    <mergeCell ref="X26:X31"/>
    <mergeCell ref="D28:I28"/>
    <mergeCell ref="D29:I29"/>
    <mergeCell ref="B32:I32"/>
    <mergeCell ref="P32:V32"/>
    <mergeCell ref="P28:W28"/>
    <mergeCell ref="P29:W29"/>
    <mergeCell ref="P26:W26"/>
    <mergeCell ref="P27:W27"/>
    <mergeCell ref="D27:I27"/>
    <mergeCell ref="P30:V30"/>
    <mergeCell ref="D26:I26"/>
    <mergeCell ref="A25:C25"/>
    <mergeCell ref="Q25:T25"/>
    <mergeCell ref="J15:J20"/>
    <mergeCell ref="X15:X20"/>
    <mergeCell ref="B21:I21"/>
    <mergeCell ref="C23:G23"/>
    <mergeCell ref="D18:I18"/>
    <mergeCell ref="P19:V19"/>
    <mergeCell ref="D16:I16"/>
    <mergeCell ref="D17:I17"/>
    <mergeCell ref="Z23:AA23"/>
    <mergeCell ref="X4:X9"/>
    <mergeCell ref="P21:V21"/>
    <mergeCell ref="B10:I10"/>
    <mergeCell ref="J4:J9"/>
    <mergeCell ref="P4:W4"/>
    <mergeCell ref="P17:W17"/>
    <mergeCell ref="P18:W18"/>
    <mergeCell ref="D15:I15"/>
    <mergeCell ref="P15:W15"/>
    <mergeCell ref="P16:W16"/>
    <mergeCell ref="Z12:AA12"/>
    <mergeCell ref="A14:C14"/>
    <mergeCell ref="Q14:T14"/>
    <mergeCell ref="P8:V8"/>
    <mergeCell ref="C12:G12"/>
    <mergeCell ref="P51:W51"/>
    <mergeCell ref="P48:W48"/>
    <mergeCell ref="P49:W49"/>
    <mergeCell ref="D37:I37"/>
    <mergeCell ref="A47:D47"/>
    <mergeCell ref="Q47:T47"/>
    <mergeCell ref="P41:V41"/>
    <mergeCell ref="P39:W39"/>
    <mergeCell ref="P40:W40"/>
    <mergeCell ref="P37:W37"/>
    <mergeCell ref="P38:W38"/>
    <mergeCell ref="P10:V10"/>
    <mergeCell ref="D6:I6"/>
    <mergeCell ref="D7:I7"/>
    <mergeCell ref="P6:W6"/>
    <mergeCell ref="P7:W7"/>
    <mergeCell ref="D4:I4"/>
    <mergeCell ref="D5:I5"/>
    <mergeCell ref="P5:W5"/>
    <mergeCell ref="F1:M1"/>
    <mergeCell ref="N1:T1"/>
    <mergeCell ref="A2:I2"/>
    <mergeCell ref="N2:V2"/>
    <mergeCell ref="A3:C3"/>
    <mergeCell ref="Q3:T3"/>
  </mergeCells>
  <phoneticPr fontId="41" type="noConversion"/>
  <pageMargins left="0.7" right="0.7" top="0.75" bottom="0.75" header="0.3" footer="0.3"/>
  <rowBreaks count="1" manualBreakCount="1">
    <brk id="57" max="16383" man="1"/>
  </rowBreaks>
  <colBreaks count="2" manualBreakCount="2">
    <brk id="13" max="1048575" man="1"/>
    <brk id="28" max="1048575" man="1"/>
  </colBreaks>
  <drawing r:id="rId1"/>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workbookViewId="0">
      <selection activeCell="AI52" sqref="AI52"/>
    </sheetView>
  </sheetViews>
  <sheetFormatPr defaultColWidth="9.140625" defaultRowHeight="12.75" x14ac:dyDescent="0.2"/>
  <cols>
    <col min="6" max="6" width="3.28515625" customWidth="1"/>
    <col min="7" max="8" width="4.42578125" customWidth="1"/>
    <col min="9" max="9" width="10.85546875" customWidth="1"/>
    <col min="10" max="10" width="7" customWidth="1"/>
    <col min="11" max="14" width="6.42578125" style="91" customWidth="1"/>
    <col min="15" max="15" width="4.140625" customWidth="1"/>
    <col min="16" max="16" width="12.140625" customWidth="1"/>
    <col min="17" max="17" width="7.140625" customWidth="1"/>
    <col min="23" max="23" width="12" customWidth="1"/>
    <col min="25" max="25" width="9.140625" style="91"/>
    <col min="26" max="26" width="4.28515625" customWidth="1"/>
  </cols>
  <sheetData>
    <row r="1" spans="1:30" ht="18" customHeight="1" x14ac:dyDescent="0.2">
      <c r="F1" s="421" t="s">
        <v>218</v>
      </c>
      <c r="G1" s="421"/>
      <c r="H1" s="421"/>
      <c r="I1" s="421"/>
      <c r="J1" s="421"/>
      <c r="K1" s="421"/>
      <c r="L1" s="421"/>
      <c r="M1" s="421"/>
      <c r="N1" s="421"/>
      <c r="O1" s="421"/>
      <c r="P1" s="502" t="s">
        <v>219</v>
      </c>
      <c r="Q1" s="417"/>
      <c r="R1" s="417"/>
      <c r="S1" s="417"/>
      <c r="T1" s="417"/>
      <c r="U1" s="417"/>
      <c r="V1" s="417"/>
    </row>
    <row r="2" spans="1:30" ht="18" customHeight="1" x14ac:dyDescent="0.2">
      <c r="A2" s="420" t="s">
        <v>220</v>
      </c>
      <c r="B2" s="422"/>
      <c r="C2" s="422"/>
      <c r="D2" s="422"/>
      <c r="E2" s="422"/>
      <c r="F2" s="422"/>
      <c r="G2" s="422"/>
      <c r="H2" s="422"/>
      <c r="I2" s="422"/>
      <c r="J2" s="50"/>
      <c r="K2" s="93"/>
      <c r="L2" s="93"/>
      <c r="M2" s="93"/>
      <c r="N2" s="93"/>
      <c r="O2" s="118"/>
      <c r="P2" s="420" t="s">
        <v>221</v>
      </c>
      <c r="Q2" s="420"/>
      <c r="R2" s="420"/>
      <c r="S2" s="420"/>
      <c r="T2" s="420"/>
      <c r="U2" s="420"/>
      <c r="V2" s="420"/>
      <c r="W2" s="420"/>
      <c r="X2" s="420"/>
    </row>
    <row r="3" spans="1:30" ht="18" customHeight="1" x14ac:dyDescent="0.2">
      <c r="A3" s="390" t="str">
        <f>Criteria1.1.1!D6</f>
        <v>Justice Sector</v>
      </c>
      <c r="B3" s="391"/>
      <c r="C3" s="391"/>
      <c r="D3" s="50"/>
      <c r="E3" s="50"/>
      <c r="F3" s="50"/>
      <c r="G3" s="50"/>
      <c r="H3" s="50"/>
      <c r="I3" s="50"/>
      <c r="J3" s="50"/>
      <c r="K3" s="93"/>
      <c r="L3" s="423" t="s">
        <v>499</v>
      </c>
      <c r="M3" s="130" t="s">
        <v>399</v>
      </c>
      <c r="N3" s="67" t="s">
        <v>496</v>
      </c>
      <c r="O3" s="118"/>
      <c r="P3" s="49"/>
      <c r="Q3" s="49" t="s">
        <v>496</v>
      </c>
      <c r="R3" s="49"/>
      <c r="S3" s="428"/>
      <c r="T3" s="428"/>
      <c r="U3" s="428"/>
      <c r="V3" s="428"/>
      <c r="W3" s="49"/>
      <c r="X3" s="423" t="s">
        <v>499</v>
      </c>
      <c r="Y3" s="130" t="s">
        <v>399</v>
      </c>
      <c r="Z3" s="130" t="s">
        <v>496</v>
      </c>
    </row>
    <row r="4" spans="1:30" ht="27" customHeight="1" x14ac:dyDescent="0.2">
      <c r="A4" s="28"/>
      <c r="B4" s="38" t="s">
        <v>224</v>
      </c>
      <c r="C4" s="38">
        <v>4</v>
      </c>
      <c r="D4" s="509" t="s">
        <v>226</v>
      </c>
      <c r="E4" s="509"/>
      <c r="F4" s="509"/>
      <c r="G4" s="509"/>
      <c r="H4" s="509"/>
      <c r="I4" s="509"/>
      <c r="J4" s="509"/>
      <c r="K4" s="509"/>
      <c r="L4" s="424"/>
      <c r="M4" s="72">
        <v>0</v>
      </c>
      <c r="N4" s="70">
        <v>4</v>
      </c>
      <c r="O4" s="118"/>
      <c r="P4" s="35" t="s">
        <v>131</v>
      </c>
      <c r="Q4" s="38">
        <v>4</v>
      </c>
      <c r="R4" s="510" t="s">
        <v>135</v>
      </c>
      <c r="S4" s="510"/>
      <c r="T4" s="510"/>
      <c r="U4" s="510"/>
      <c r="V4" s="510"/>
      <c r="W4" s="510"/>
      <c r="X4" s="424"/>
      <c r="Y4" s="72">
        <v>0</v>
      </c>
      <c r="Z4" s="70">
        <v>4</v>
      </c>
    </row>
    <row r="5" spans="1:30" ht="21.75" customHeight="1" x14ac:dyDescent="0.2">
      <c r="B5" s="38" t="s">
        <v>471</v>
      </c>
      <c r="C5" s="38">
        <v>3</v>
      </c>
      <c r="D5" s="509" t="s">
        <v>123</v>
      </c>
      <c r="E5" s="509"/>
      <c r="F5" s="509"/>
      <c r="G5" s="509"/>
      <c r="H5" s="509"/>
      <c r="I5" s="509"/>
      <c r="J5" s="509"/>
      <c r="K5" s="509"/>
      <c r="L5" s="424"/>
      <c r="M5" s="72">
        <v>0</v>
      </c>
      <c r="N5" s="70">
        <v>3</v>
      </c>
      <c r="O5" s="118"/>
      <c r="P5" s="35" t="s">
        <v>132</v>
      </c>
      <c r="Q5" s="38">
        <v>3</v>
      </c>
      <c r="R5" s="510" t="s">
        <v>240</v>
      </c>
      <c r="S5" s="510"/>
      <c r="T5" s="510"/>
      <c r="U5" s="510"/>
      <c r="V5" s="510"/>
      <c r="W5" s="510"/>
      <c r="X5" s="424"/>
      <c r="Y5" s="72">
        <v>0</v>
      </c>
      <c r="Z5" s="70">
        <v>3</v>
      </c>
    </row>
    <row r="6" spans="1:30" ht="20.25" customHeight="1" x14ac:dyDescent="0.2">
      <c r="B6" s="38" t="s">
        <v>343</v>
      </c>
      <c r="C6" s="38">
        <v>2</v>
      </c>
      <c r="D6" s="509" t="s">
        <v>124</v>
      </c>
      <c r="E6" s="509"/>
      <c r="F6" s="509"/>
      <c r="G6" s="509"/>
      <c r="H6" s="509"/>
      <c r="I6" s="509"/>
      <c r="J6" s="509"/>
      <c r="K6" s="509"/>
      <c r="L6" s="424"/>
      <c r="M6" s="72">
        <v>0</v>
      </c>
      <c r="N6" s="70">
        <v>2</v>
      </c>
      <c r="P6" s="35" t="s">
        <v>343</v>
      </c>
      <c r="Q6" s="38">
        <v>2</v>
      </c>
      <c r="R6" s="126" t="s">
        <v>241</v>
      </c>
      <c r="S6" s="126"/>
      <c r="T6" s="126"/>
      <c r="U6" s="126"/>
      <c r="V6" s="126"/>
      <c r="W6" s="126"/>
      <c r="X6" s="424"/>
      <c r="Y6" s="72">
        <v>0</v>
      </c>
      <c r="Z6" s="70">
        <v>2</v>
      </c>
    </row>
    <row r="7" spans="1:30" ht="27" customHeight="1" x14ac:dyDescent="0.2">
      <c r="B7" s="38" t="s">
        <v>384</v>
      </c>
      <c r="C7" s="186">
        <v>1</v>
      </c>
      <c r="D7" s="509" t="s">
        <v>125</v>
      </c>
      <c r="E7" s="509"/>
      <c r="F7" s="509"/>
      <c r="G7" s="509"/>
      <c r="H7" s="509"/>
      <c r="I7" s="509"/>
      <c r="J7" s="509"/>
      <c r="K7" s="509"/>
      <c r="L7" s="424"/>
      <c r="M7" s="69">
        <v>5</v>
      </c>
      <c r="N7" s="70">
        <v>1</v>
      </c>
      <c r="P7" s="35" t="s">
        <v>133</v>
      </c>
      <c r="Q7" s="38">
        <v>1</v>
      </c>
      <c r="R7" s="510" t="s">
        <v>242</v>
      </c>
      <c r="S7" s="510"/>
      <c r="T7" s="510"/>
      <c r="U7" s="510"/>
      <c r="V7" s="510"/>
      <c r="W7" s="510"/>
      <c r="X7" s="424"/>
      <c r="Y7" s="69">
        <v>5</v>
      </c>
      <c r="Z7" s="70">
        <v>1</v>
      </c>
    </row>
    <row r="8" spans="1:30" ht="28.5" customHeight="1" x14ac:dyDescent="0.2">
      <c r="B8" s="38" t="s">
        <v>225</v>
      </c>
      <c r="C8" s="38">
        <v>0</v>
      </c>
      <c r="D8" s="511" t="s">
        <v>126</v>
      </c>
      <c r="E8" s="511"/>
      <c r="F8" s="511"/>
      <c r="G8" s="511"/>
      <c r="H8" s="511"/>
      <c r="I8" s="511"/>
      <c r="J8" s="511"/>
      <c r="K8" s="511"/>
      <c r="L8" s="425"/>
      <c r="M8" s="72">
        <v>0</v>
      </c>
      <c r="N8" s="72">
        <v>0</v>
      </c>
      <c r="P8" s="35" t="s">
        <v>134</v>
      </c>
      <c r="Q8" s="38">
        <v>0</v>
      </c>
      <c r="R8" s="507" t="s">
        <v>243</v>
      </c>
      <c r="S8" s="507"/>
      <c r="T8" s="507"/>
      <c r="U8" s="507"/>
      <c r="V8" s="507"/>
      <c r="W8" s="507"/>
      <c r="X8" s="425"/>
      <c r="Y8" s="72">
        <v>0</v>
      </c>
      <c r="Z8" s="72">
        <v>0</v>
      </c>
    </row>
    <row r="9" spans="1:30" ht="42.75" customHeight="1" x14ac:dyDescent="0.2">
      <c r="B9" s="508" t="s">
        <v>127</v>
      </c>
      <c r="C9" s="508"/>
      <c r="D9" s="508"/>
      <c r="E9" s="508"/>
      <c r="F9" s="508"/>
      <c r="G9" s="508"/>
      <c r="H9" s="508"/>
      <c r="I9" s="508"/>
      <c r="J9" s="508"/>
      <c r="K9" s="508"/>
      <c r="L9"/>
      <c r="M9" s="28" t="s">
        <v>423</v>
      </c>
      <c r="N9" s="51">
        <f>(M4*N4+M5*N5+M6*N6+M7*N7+M8*N8)/SUM(M4:M8)</f>
        <v>1</v>
      </c>
      <c r="R9" s="508" t="str">
        <f>B9</f>
        <v>Take the average results from the questionnaires, national appointments and from the interviews</v>
      </c>
      <c r="S9" s="508"/>
      <c r="T9" s="508"/>
      <c r="U9" s="508"/>
      <c r="V9" s="508"/>
      <c r="W9" s="508"/>
      <c r="X9" s="126"/>
      <c r="Y9" s="28" t="s">
        <v>423</v>
      </c>
      <c r="Z9" s="51">
        <f>(Y4*Z4+Y5*Z5+Y6*Z6+Y7*Z7+Y8*Z8)/SUM(Y4:Y8)</f>
        <v>1</v>
      </c>
    </row>
    <row r="10" spans="1:30" x14ac:dyDescent="0.2">
      <c r="A10" s="28" t="s">
        <v>464</v>
      </c>
      <c r="B10" s="61" t="s">
        <v>222</v>
      </c>
      <c r="C10" s="35" t="s">
        <v>130</v>
      </c>
      <c r="D10" s="35"/>
      <c r="G10" s="28"/>
      <c r="I10" s="65" t="str">
        <f>B10</f>
        <v>2.2.1</v>
      </c>
      <c r="J10" s="28" t="s">
        <v>429</v>
      </c>
      <c r="K10" s="92" t="s">
        <v>479</v>
      </c>
      <c r="L10" s="92"/>
      <c r="M10" s="92"/>
      <c r="N10" s="92"/>
      <c r="P10" s="28" t="s">
        <v>464</v>
      </c>
      <c r="Q10" s="28" t="s">
        <v>223</v>
      </c>
      <c r="R10" s="35" t="s">
        <v>128</v>
      </c>
      <c r="V10" s="102" t="s">
        <v>542</v>
      </c>
      <c r="W10" s="65" t="str">
        <f>Q10</f>
        <v>2.2.2</v>
      </c>
      <c r="X10" s="28" t="s">
        <v>429</v>
      </c>
      <c r="Y10" s="92" t="s">
        <v>479</v>
      </c>
    </row>
    <row r="11" spans="1:30" ht="19.5" customHeight="1" x14ac:dyDescent="0.2">
      <c r="C11" s="409"/>
      <c r="D11" s="409"/>
      <c r="E11" s="409"/>
      <c r="F11" s="409"/>
      <c r="G11" s="409"/>
      <c r="I11" s="79">
        <f>N9</f>
        <v>1</v>
      </c>
      <c r="J11" s="56">
        <v>0.5</v>
      </c>
      <c r="K11" s="91">
        <f>I11*J11</f>
        <v>0.5</v>
      </c>
      <c r="R11" s="35" t="s">
        <v>129</v>
      </c>
      <c r="W11" s="79">
        <f>Z9</f>
        <v>1</v>
      </c>
      <c r="X11" s="56">
        <v>0.5</v>
      </c>
      <c r="Y11" s="91">
        <f>W11*X11</f>
        <v>0.5</v>
      </c>
      <c r="AB11" s="367" t="s">
        <v>171</v>
      </c>
      <c r="AC11" s="409"/>
      <c r="AD11" s="76">
        <f>K11+Y11</f>
        <v>1</v>
      </c>
    </row>
    <row r="13" spans="1:30" ht="18" customHeight="1" x14ac:dyDescent="0.2">
      <c r="A13" s="390" t="str">
        <f>Criteria1.1.1!D17</f>
        <v>Security Sector</v>
      </c>
      <c r="B13" s="391"/>
      <c r="C13" s="391"/>
      <c r="D13" s="50"/>
      <c r="E13" s="50"/>
      <c r="F13" s="50"/>
      <c r="G13" s="50"/>
      <c r="H13" s="50"/>
      <c r="I13" s="50"/>
      <c r="J13" s="50"/>
      <c r="K13" s="93"/>
      <c r="L13" s="423" t="s">
        <v>499</v>
      </c>
      <c r="M13" s="130" t="s">
        <v>399</v>
      </c>
      <c r="N13" s="67" t="s">
        <v>496</v>
      </c>
      <c r="O13" s="118"/>
      <c r="P13" s="49"/>
      <c r="Q13" s="49" t="s">
        <v>496</v>
      </c>
      <c r="R13" s="49"/>
      <c r="S13" s="428"/>
      <c r="T13" s="428"/>
      <c r="U13" s="428"/>
      <c r="V13" s="428"/>
      <c r="W13" s="49"/>
      <c r="X13" s="423" t="s">
        <v>499</v>
      </c>
      <c r="Y13" s="130" t="s">
        <v>399</v>
      </c>
      <c r="Z13" s="130" t="s">
        <v>496</v>
      </c>
    </row>
    <row r="14" spans="1:30" ht="27" customHeight="1" x14ac:dyDescent="0.2">
      <c r="A14" s="28"/>
      <c r="B14" s="38" t="s">
        <v>224</v>
      </c>
      <c r="C14" s="38">
        <v>4</v>
      </c>
      <c r="D14" s="509" t="s">
        <v>226</v>
      </c>
      <c r="E14" s="509"/>
      <c r="F14" s="509"/>
      <c r="G14" s="509"/>
      <c r="H14" s="509"/>
      <c r="I14" s="509"/>
      <c r="J14" s="509"/>
      <c r="K14" s="509"/>
      <c r="L14" s="424"/>
      <c r="M14" s="69">
        <v>0</v>
      </c>
      <c r="N14" s="70">
        <v>4</v>
      </c>
      <c r="O14" s="118"/>
      <c r="P14" s="35" t="s">
        <v>131</v>
      </c>
      <c r="Q14" s="38">
        <v>4</v>
      </c>
      <c r="R14" s="510" t="s">
        <v>135</v>
      </c>
      <c r="S14" s="510"/>
      <c r="T14" s="510"/>
      <c r="U14" s="510"/>
      <c r="V14" s="510"/>
      <c r="W14" s="510"/>
      <c r="X14" s="424"/>
      <c r="Y14" s="69">
        <v>0</v>
      </c>
      <c r="Z14" s="70">
        <v>4</v>
      </c>
    </row>
    <row r="15" spans="1:30" ht="21.75" customHeight="1" x14ac:dyDescent="0.2">
      <c r="B15" s="38" t="s">
        <v>471</v>
      </c>
      <c r="C15" s="38">
        <v>3</v>
      </c>
      <c r="D15" s="509" t="s">
        <v>123</v>
      </c>
      <c r="E15" s="509"/>
      <c r="F15" s="509"/>
      <c r="G15" s="509"/>
      <c r="H15" s="509"/>
      <c r="I15" s="509"/>
      <c r="J15" s="509"/>
      <c r="K15" s="509"/>
      <c r="L15" s="424"/>
      <c r="M15" s="69">
        <v>0</v>
      </c>
      <c r="N15" s="70">
        <v>3</v>
      </c>
      <c r="O15" s="118"/>
      <c r="P15" s="35" t="s">
        <v>132</v>
      </c>
      <c r="Q15" s="38">
        <v>3</v>
      </c>
      <c r="R15" s="510" t="s">
        <v>240</v>
      </c>
      <c r="S15" s="510"/>
      <c r="T15" s="510"/>
      <c r="U15" s="510"/>
      <c r="V15" s="510"/>
      <c r="W15" s="510"/>
      <c r="X15" s="424"/>
      <c r="Y15" s="69">
        <v>2</v>
      </c>
      <c r="Z15" s="70">
        <v>3</v>
      </c>
    </row>
    <row r="16" spans="1:30" ht="20.25" customHeight="1" x14ac:dyDescent="0.2">
      <c r="B16" s="38" t="s">
        <v>343</v>
      </c>
      <c r="C16" s="186">
        <v>2</v>
      </c>
      <c r="D16" s="509" t="s">
        <v>124</v>
      </c>
      <c r="E16" s="509"/>
      <c r="F16" s="509"/>
      <c r="G16" s="509"/>
      <c r="H16" s="509"/>
      <c r="I16" s="509"/>
      <c r="J16" s="509"/>
      <c r="K16" s="509"/>
      <c r="L16" s="424"/>
      <c r="M16" s="69">
        <v>3</v>
      </c>
      <c r="N16" s="70">
        <v>2</v>
      </c>
      <c r="P16" s="35" t="s">
        <v>343</v>
      </c>
      <c r="Q16" s="187">
        <v>2</v>
      </c>
      <c r="R16" s="126" t="s">
        <v>241</v>
      </c>
      <c r="S16" s="126"/>
      <c r="T16" s="126"/>
      <c r="U16" s="126"/>
      <c r="V16" s="126"/>
      <c r="W16" s="126"/>
      <c r="X16" s="424"/>
      <c r="Y16" s="69">
        <v>3</v>
      </c>
      <c r="Z16" s="70">
        <v>2</v>
      </c>
    </row>
    <row r="17" spans="1:30" ht="27" customHeight="1" x14ac:dyDescent="0.2">
      <c r="B17" s="38" t="s">
        <v>384</v>
      </c>
      <c r="C17" s="38">
        <v>1</v>
      </c>
      <c r="D17" s="509" t="s">
        <v>125</v>
      </c>
      <c r="E17" s="509"/>
      <c r="F17" s="509"/>
      <c r="G17" s="509"/>
      <c r="H17" s="509"/>
      <c r="I17" s="509"/>
      <c r="J17" s="509"/>
      <c r="K17" s="509"/>
      <c r="L17" s="424"/>
      <c r="M17" s="69">
        <v>2</v>
      </c>
      <c r="N17" s="70">
        <v>1</v>
      </c>
      <c r="P17" s="35" t="s">
        <v>133</v>
      </c>
      <c r="Q17" s="38">
        <v>1</v>
      </c>
      <c r="R17" s="510" t="s">
        <v>242</v>
      </c>
      <c r="S17" s="510"/>
      <c r="T17" s="510"/>
      <c r="U17" s="510"/>
      <c r="V17" s="510"/>
      <c r="W17" s="510"/>
      <c r="X17" s="424"/>
      <c r="Y17" s="69">
        <v>0</v>
      </c>
      <c r="Z17" s="70">
        <v>1</v>
      </c>
    </row>
    <row r="18" spans="1:30" ht="28.5" customHeight="1" x14ac:dyDescent="0.2">
      <c r="B18" s="38" t="s">
        <v>225</v>
      </c>
      <c r="C18" s="38">
        <v>0</v>
      </c>
      <c r="D18" s="511" t="s">
        <v>126</v>
      </c>
      <c r="E18" s="511"/>
      <c r="F18" s="511"/>
      <c r="G18" s="511"/>
      <c r="H18" s="511"/>
      <c r="I18" s="511"/>
      <c r="J18" s="511"/>
      <c r="K18" s="511"/>
      <c r="L18" s="425"/>
      <c r="M18" s="71">
        <v>0</v>
      </c>
      <c r="N18" s="72">
        <v>0</v>
      </c>
      <c r="P18" s="35" t="s">
        <v>134</v>
      </c>
      <c r="Q18" s="38">
        <v>0</v>
      </c>
      <c r="R18" s="507" t="s">
        <v>243</v>
      </c>
      <c r="S18" s="507"/>
      <c r="T18" s="507"/>
      <c r="U18" s="507"/>
      <c r="V18" s="507"/>
      <c r="W18" s="507"/>
      <c r="X18" s="425"/>
      <c r="Y18" s="71">
        <v>0</v>
      </c>
      <c r="Z18" s="72">
        <v>0</v>
      </c>
    </row>
    <row r="19" spans="1:30" ht="42.75" customHeight="1" x14ac:dyDescent="0.2">
      <c r="B19" s="508" t="s">
        <v>127</v>
      </c>
      <c r="C19" s="508"/>
      <c r="D19" s="508"/>
      <c r="E19" s="508"/>
      <c r="F19" s="508"/>
      <c r="G19" s="508"/>
      <c r="H19" s="508"/>
      <c r="I19" s="508"/>
      <c r="J19" s="508"/>
      <c r="K19" s="508"/>
      <c r="L19"/>
      <c r="M19" s="28" t="s">
        <v>423</v>
      </c>
      <c r="N19" s="51">
        <f>(M14*N14+M15*N15+M16*N16+M17*N17+M18*N18)/SUM(M14:M18)</f>
        <v>1.6</v>
      </c>
      <c r="R19" s="508" t="str">
        <f>B19</f>
        <v>Take the average results from the questionnaires, national appointments and from the interviews</v>
      </c>
      <c r="S19" s="508"/>
      <c r="T19" s="508"/>
      <c r="U19" s="508"/>
      <c r="V19" s="508"/>
      <c r="W19" s="508"/>
      <c r="X19" s="126"/>
      <c r="Y19" s="28" t="s">
        <v>423</v>
      </c>
      <c r="Z19" s="51">
        <f>(Y14*Z14+Y15*Z15+Y16*Z16+Y17*Z17+Y18*Z18)/SUM(Y14:Y18)</f>
        <v>2.4</v>
      </c>
    </row>
    <row r="20" spans="1:30" x14ac:dyDescent="0.2">
      <c r="A20" s="28" t="s">
        <v>464</v>
      </c>
      <c r="B20" s="61" t="s">
        <v>222</v>
      </c>
      <c r="C20" s="35" t="s">
        <v>130</v>
      </c>
      <c r="D20" s="35"/>
      <c r="G20" s="28"/>
      <c r="I20" s="65" t="str">
        <f>B20</f>
        <v>2.2.1</v>
      </c>
      <c r="J20" s="28" t="s">
        <v>429</v>
      </c>
      <c r="K20" s="92" t="s">
        <v>479</v>
      </c>
      <c r="L20" s="92"/>
      <c r="M20" s="92"/>
      <c r="N20" s="92"/>
      <c r="P20" s="28" t="s">
        <v>464</v>
      </c>
      <c r="Q20" s="28" t="s">
        <v>223</v>
      </c>
      <c r="R20" s="35" t="s">
        <v>128</v>
      </c>
      <c r="V20" s="102" t="s">
        <v>542</v>
      </c>
      <c r="W20" s="65" t="str">
        <f>Q20</f>
        <v>2.2.2</v>
      </c>
      <c r="X20" s="28" t="s">
        <v>429</v>
      </c>
      <c r="Y20" s="92" t="s">
        <v>479</v>
      </c>
    </row>
    <row r="21" spans="1:30" ht="19.5" customHeight="1" x14ac:dyDescent="0.2">
      <c r="C21" s="409"/>
      <c r="D21" s="409"/>
      <c r="E21" s="409"/>
      <c r="F21" s="409"/>
      <c r="G21" s="409"/>
      <c r="I21" s="79">
        <f>N19</f>
        <v>1.6</v>
      </c>
      <c r="J21" s="56">
        <v>0.5</v>
      </c>
      <c r="K21" s="91">
        <f>I21*J21</f>
        <v>0.8</v>
      </c>
      <c r="R21" s="35" t="s">
        <v>129</v>
      </c>
      <c r="W21" s="79">
        <f>Z19</f>
        <v>2.4</v>
      </c>
      <c r="X21" s="56">
        <v>0.5</v>
      </c>
      <c r="Y21" s="91">
        <f>W21*X21</f>
        <v>1.2</v>
      </c>
      <c r="AB21" s="367" t="s">
        <v>171</v>
      </c>
      <c r="AC21" s="409"/>
      <c r="AD21" s="76">
        <f>K21+Y21</f>
        <v>2</v>
      </c>
    </row>
    <row r="24" spans="1:30" ht="18" customHeight="1" x14ac:dyDescent="0.2">
      <c r="A24" s="390" t="str">
        <f>Criteria1.1.1!D35</f>
        <v>Energy Sector</v>
      </c>
      <c r="B24" s="391"/>
      <c r="C24" s="391"/>
      <c r="D24" s="50"/>
      <c r="E24" s="50"/>
      <c r="F24" s="50"/>
      <c r="G24" s="50"/>
      <c r="H24" s="50"/>
      <c r="I24" s="50"/>
      <c r="J24" s="50"/>
      <c r="K24" s="93"/>
      <c r="L24" s="423" t="s">
        <v>499</v>
      </c>
      <c r="M24" s="130" t="s">
        <v>399</v>
      </c>
      <c r="N24" s="67" t="s">
        <v>496</v>
      </c>
      <c r="O24" s="118"/>
      <c r="P24" s="49"/>
      <c r="Q24" s="49" t="s">
        <v>496</v>
      </c>
      <c r="R24" s="49"/>
      <c r="S24" s="428"/>
      <c r="T24" s="428"/>
      <c r="U24" s="428"/>
      <c r="V24" s="428"/>
      <c r="W24" s="49"/>
      <c r="X24" s="423" t="s">
        <v>499</v>
      </c>
      <c r="Y24" s="130" t="s">
        <v>399</v>
      </c>
      <c r="Z24" s="130" t="s">
        <v>496</v>
      </c>
    </row>
    <row r="25" spans="1:30" ht="27" customHeight="1" x14ac:dyDescent="0.2">
      <c r="A25" s="28"/>
      <c r="B25" s="38" t="s">
        <v>224</v>
      </c>
      <c r="C25" s="38">
        <v>4</v>
      </c>
      <c r="D25" s="509" t="s">
        <v>226</v>
      </c>
      <c r="E25" s="509"/>
      <c r="F25" s="509"/>
      <c r="G25" s="509"/>
      <c r="H25" s="509"/>
      <c r="I25" s="509"/>
      <c r="J25" s="509"/>
      <c r="K25" s="509"/>
      <c r="L25" s="424"/>
      <c r="M25" s="69">
        <v>0</v>
      </c>
      <c r="N25" s="70">
        <v>4</v>
      </c>
      <c r="O25" s="118"/>
      <c r="P25" s="35" t="s">
        <v>131</v>
      </c>
      <c r="Q25" s="187">
        <v>4</v>
      </c>
      <c r="R25" s="510" t="s">
        <v>135</v>
      </c>
      <c r="S25" s="510"/>
      <c r="T25" s="510"/>
      <c r="U25" s="510"/>
      <c r="V25" s="510"/>
      <c r="W25" s="510"/>
      <c r="X25" s="424"/>
      <c r="Y25" s="69">
        <v>0</v>
      </c>
      <c r="Z25" s="70">
        <v>4</v>
      </c>
    </row>
    <row r="26" spans="1:30" s="173" customFormat="1" ht="21.75" customHeight="1" x14ac:dyDescent="0.2">
      <c r="B26" s="187" t="s">
        <v>471</v>
      </c>
      <c r="C26" s="187">
        <v>3</v>
      </c>
      <c r="D26" s="512" t="s">
        <v>123</v>
      </c>
      <c r="E26" s="512"/>
      <c r="F26" s="512"/>
      <c r="G26" s="512"/>
      <c r="H26" s="512"/>
      <c r="I26" s="512"/>
      <c r="J26" s="512"/>
      <c r="K26" s="512"/>
      <c r="L26" s="424"/>
      <c r="M26" s="197">
        <v>4</v>
      </c>
      <c r="N26" s="184">
        <v>3</v>
      </c>
      <c r="O26" s="199"/>
      <c r="P26" s="120" t="s">
        <v>132</v>
      </c>
      <c r="Q26" s="187">
        <v>3</v>
      </c>
      <c r="R26" s="513" t="s">
        <v>240</v>
      </c>
      <c r="S26" s="513"/>
      <c r="T26" s="513"/>
      <c r="U26" s="513"/>
      <c r="V26" s="513"/>
      <c r="W26" s="513"/>
      <c r="X26" s="424"/>
      <c r="Y26" s="197">
        <v>3</v>
      </c>
      <c r="Z26" s="184">
        <v>3</v>
      </c>
    </row>
    <row r="27" spans="1:30" ht="20.25" customHeight="1" x14ac:dyDescent="0.2">
      <c r="B27" s="38" t="s">
        <v>343</v>
      </c>
      <c r="C27" s="187">
        <v>2</v>
      </c>
      <c r="D27" s="509" t="s">
        <v>124</v>
      </c>
      <c r="E27" s="509"/>
      <c r="F27" s="509"/>
      <c r="G27" s="509"/>
      <c r="H27" s="509"/>
      <c r="I27" s="509"/>
      <c r="J27" s="509"/>
      <c r="K27" s="509"/>
      <c r="L27" s="424"/>
      <c r="M27" s="69">
        <v>1</v>
      </c>
      <c r="N27" s="184">
        <v>2</v>
      </c>
      <c r="P27" s="35" t="s">
        <v>343</v>
      </c>
      <c r="Q27" s="38">
        <v>2</v>
      </c>
      <c r="R27" s="126" t="s">
        <v>241</v>
      </c>
      <c r="S27" s="126"/>
      <c r="T27" s="126"/>
      <c r="U27" s="126"/>
      <c r="V27" s="126"/>
      <c r="W27" s="126"/>
      <c r="X27" s="424"/>
      <c r="Y27" s="69">
        <v>2</v>
      </c>
      <c r="Z27" s="70">
        <v>2</v>
      </c>
    </row>
    <row r="28" spans="1:30" ht="27" customHeight="1" x14ac:dyDescent="0.2">
      <c r="B28" s="38" t="s">
        <v>384</v>
      </c>
      <c r="C28" s="38">
        <v>1</v>
      </c>
      <c r="D28" s="509" t="s">
        <v>125</v>
      </c>
      <c r="E28" s="509"/>
      <c r="F28" s="509"/>
      <c r="G28" s="509"/>
      <c r="H28" s="509"/>
      <c r="I28" s="509"/>
      <c r="J28" s="509"/>
      <c r="K28" s="509"/>
      <c r="L28" s="424"/>
      <c r="M28" s="69">
        <v>0</v>
      </c>
      <c r="N28" s="70">
        <v>1</v>
      </c>
      <c r="P28" s="35" t="s">
        <v>133</v>
      </c>
      <c r="Q28" s="38">
        <v>1</v>
      </c>
      <c r="R28" s="510" t="s">
        <v>242</v>
      </c>
      <c r="S28" s="510"/>
      <c r="T28" s="510"/>
      <c r="U28" s="510"/>
      <c r="V28" s="510"/>
      <c r="W28" s="510"/>
      <c r="X28" s="424"/>
      <c r="Y28" s="69">
        <v>0</v>
      </c>
      <c r="Z28" s="70">
        <v>1</v>
      </c>
    </row>
    <row r="29" spans="1:30" ht="28.5" customHeight="1" x14ac:dyDescent="0.2">
      <c r="B29" s="38" t="s">
        <v>225</v>
      </c>
      <c r="C29" s="38">
        <v>0</v>
      </c>
      <c r="D29" s="511" t="s">
        <v>126</v>
      </c>
      <c r="E29" s="511"/>
      <c r="F29" s="511"/>
      <c r="G29" s="511"/>
      <c r="H29" s="511"/>
      <c r="I29" s="511"/>
      <c r="J29" s="511"/>
      <c r="K29" s="511"/>
      <c r="L29" s="425"/>
      <c r="M29" s="71">
        <v>0</v>
      </c>
      <c r="N29" s="72">
        <v>0</v>
      </c>
      <c r="P29" s="35" t="s">
        <v>134</v>
      </c>
      <c r="Q29" s="38">
        <v>0</v>
      </c>
      <c r="R29" s="507" t="s">
        <v>243</v>
      </c>
      <c r="S29" s="507"/>
      <c r="T29" s="507"/>
      <c r="U29" s="507"/>
      <c r="V29" s="507"/>
      <c r="W29" s="507"/>
      <c r="X29" s="425"/>
      <c r="Y29" s="71">
        <v>0</v>
      </c>
      <c r="Z29" s="72">
        <v>0</v>
      </c>
    </row>
    <row r="30" spans="1:30" ht="42.75" customHeight="1" x14ac:dyDescent="0.2">
      <c r="B30" s="508" t="s">
        <v>127</v>
      </c>
      <c r="C30" s="508"/>
      <c r="D30" s="508"/>
      <c r="E30" s="508"/>
      <c r="F30" s="508"/>
      <c r="G30" s="508"/>
      <c r="H30" s="508"/>
      <c r="I30" s="508"/>
      <c r="J30" s="508"/>
      <c r="K30" s="508"/>
      <c r="L30"/>
      <c r="M30" s="28" t="s">
        <v>423</v>
      </c>
      <c r="N30" s="51">
        <f>(M25*N25+M26*N26+M27*N27+M28*N28+M29*N29)/SUM(M25:M29)</f>
        <v>2.8</v>
      </c>
      <c r="R30" s="508" t="str">
        <f>B30</f>
        <v>Take the average results from the questionnaires, national appointments and from the interviews</v>
      </c>
      <c r="S30" s="508"/>
      <c r="T30" s="508"/>
      <c r="U30" s="508"/>
      <c r="V30" s="508"/>
      <c r="W30" s="508"/>
      <c r="X30" s="126"/>
      <c r="Y30" s="28" t="s">
        <v>423</v>
      </c>
      <c r="Z30" s="51">
        <f>(Y25*Z25+Y26*Z26+Y27*Z27+Y28*Z28+Y29*Z29)/SUM(Y25:Y29)</f>
        <v>2.6</v>
      </c>
    </row>
    <row r="31" spans="1:30" x14ac:dyDescent="0.2">
      <c r="A31" s="28" t="s">
        <v>464</v>
      </c>
      <c r="B31" s="61" t="s">
        <v>222</v>
      </c>
      <c r="C31" s="35" t="s">
        <v>130</v>
      </c>
      <c r="D31" s="35"/>
      <c r="G31" s="28"/>
      <c r="I31" s="65" t="str">
        <f>B31</f>
        <v>2.2.1</v>
      </c>
      <c r="J31" s="28" t="s">
        <v>429</v>
      </c>
      <c r="K31" s="92" t="s">
        <v>479</v>
      </c>
      <c r="L31" s="92"/>
      <c r="M31" s="92"/>
      <c r="N31" s="92"/>
      <c r="P31" s="28" t="s">
        <v>464</v>
      </c>
      <c r="Q31" s="28" t="s">
        <v>223</v>
      </c>
      <c r="R31" s="35" t="s">
        <v>128</v>
      </c>
      <c r="V31" s="102" t="s">
        <v>542</v>
      </c>
      <c r="W31" s="65" t="str">
        <f>Q31</f>
        <v>2.2.2</v>
      </c>
      <c r="X31" s="28" t="s">
        <v>429</v>
      </c>
      <c r="Y31" s="92" t="s">
        <v>479</v>
      </c>
    </row>
    <row r="32" spans="1:30" ht="19.5" customHeight="1" x14ac:dyDescent="0.2">
      <c r="C32" s="409"/>
      <c r="D32" s="409"/>
      <c r="E32" s="409"/>
      <c r="F32" s="409"/>
      <c r="G32" s="409"/>
      <c r="I32" s="79">
        <v>2.8</v>
      </c>
      <c r="J32" s="56">
        <v>0.5</v>
      </c>
      <c r="K32" s="91">
        <f>I32*J32</f>
        <v>1.4</v>
      </c>
      <c r="R32" s="35" t="s">
        <v>129</v>
      </c>
      <c r="W32" s="79">
        <v>2.6</v>
      </c>
      <c r="X32" s="56">
        <v>0.5</v>
      </c>
      <c r="Y32" s="91">
        <f>W32*X32</f>
        <v>1.3</v>
      </c>
      <c r="AB32" s="367" t="s">
        <v>171</v>
      </c>
      <c r="AC32" s="409"/>
      <c r="AD32" s="76">
        <f>K32+Y32</f>
        <v>2.7</v>
      </c>
    </row>
    <row r="34" spans="1:30" ht="18" customHeight="1" x14ac:dyDescent="0.2">
      <c r="A34" s="484" t="s">
        <v>165</v>
      </c>
      <c r="B34" s="416"/>
      <c r="C34" s="416"/>
      <c r="D34" s="416"/>
      <c r="E34" s="50"/>
      <c r="F34" s="50"/>
      <c r="G34" s="50"/>
      <c r="H34" s="50"/>
      <c r="I34" s="50"/>
      <c r="J34" s="50"/>
      <c r="K34" s="93"/>
      <c r="L34" s="423" t="s">
        <v>499</v>
      </c>
      <c r="M34" s="130" t="s">
        <v>399</v>
      </c>
      <c r="N34" s="67" t="s">
        <v>496</v>
      </c>
      <c r="O34" s="118"/>
      <c r="P34" s="49"/>
      <c r="Q34" s="49" t="s">
        <v>496</v>
      </c>
      <c r="R34" s="49"/>
      <c r="S34" s="428"/>
      <c r="T34" s="428"/>
      <c r="U34" s="428"/>
      <c r="V34" s="428"/>
      <c r="W34" s="49"/>
      <c r="X34" s="423" t="s">
        <v>499</v>
      </c>
      <c r="Y34" s="130" t="s">
        <v>399</v>
      </c>
      <c r="Z34" s="130" t="s">
        <v>496</v>
      </c>
    </row>
    <row r="35" spans="1:30" ht="27" customHeight="1" x14ac:dyDescent="0.2">
      <c r="A35" s="28"/>
      <c r="B35" s="38" t="s">
        <v>224</v>
      </c>
      <c r="C35" s="38">
        <v>4</v>
      </c>
      <c r="D35" s="509" t="s">
        <v>226</v>
      </c>
      <c r="E35" s="509"/>
      <c r="F35" s="509"/>
      <c r="G35" s="509"/>
      <c r="H35" s="509"/>
      <c r="I35" s="509"/>
      <c r="J35" s="509"/>
      <c r="K35" s="509"/>
      <c r="L35" s="424"/>
      <c r="M35" s="69">
        <v>0</v>
      </c>
      <c r="N35" s="70">
        <v>4</v>
      </c>
      <c r="O35" s="118"/>
      <c r="P35" s="35" t="s">
        <v>131</v>
      </c>
      <c r="Q35" s="38">
        <v>4</v>
      </c>
      <c r="R35" s="510" t="s">
        <v>135</v>
      </c>
      <c r="S35" s="510"/>
      <c r="T35" s="510"/>
      <c r="U35" s="510"/>
      <c r="V35" s="510"/>
      <c r="W35" s="510"/>
      <c r="X35" s="424"/>
      <c r="Y35" s="69">
        <v>0</v>
      </c>
      <c r="Z35" s="70">
        <v>4</v>
      </c>
    </row>
    <row r="36" spans="1:30" ht="21.75" customHeight="1" x14ac:dyDescent="0.2">
      <c r="B36" s="38" t="s">
        <v>471</v>
      </c>
      <c r="C36" s="38">
        <v>3</v>
      </c>
      <c r="D36" s="509" t="s">
        <v>123</v>
      </c>
      <c r="E36" s="509"/>
      <c r="F36" s="509"/>
      <c r="G36" s="509"/>
      <c r="H36" s="509"/>
      <c r="I36" s="509"/>
      <c r="J36" s="509"/>
      <c r="K36" s="509"/>
      <c r="L36" s="424"/>
      <c r="M36" s="69">
        <v>0</v>
      </c>
      <c r="N36" s="70">
        <v>3</v>
      </c>
      <c r="O36" s="118"/>
      <c r="P36" s="35" t="s">
        <v>132</v>
      </c>
      <c r="Q36" s="38">
        <v>3</v>
      </c>
      <c r="R36" s="510" t="s">
        <v>240</v>
      </c>
      <c r="S36" s="510"/>
      <c r="T36" s="510"/>
      <c r="U36" s="510"/>
      <c r="V36" s="510"/>
      <c r="W36" s="510"/>
      <c r="X36" s="424"/>
      <c r="Y36" s="69">
        <v>2</v>
      </c>
      <c r="Z36" s="70">
        <v>3</v>
      </c>
    </row>
    <row r="37" spans="1:30" s="173" customFormat="1" ht="20.25" customHeight="1" x14ac:dyDescent="0.2">
      <c r="B37" s="187" t="s">
        <v>343</v>
      </c>
      <c r="C37" s="187">
        <v>2</v>
      </c>
      <c r="D37" s="512" t="s">
        <v>124</v>
      </c>
      <c r="E37" s="512"/>
      <c r="F37" s="512"/>
      <c r="G37" s="512"/>
      <c r="H37" s="512"/>
      <c r="I37" s="512"/>
      <c r="J37" s="512"/>
      <c r="K37" s="512"/>
      <c r="L37" s="424"/>
      <c r="M37" s="197">
        <v>3</v>
      </c>
      <c r="N37" s="184">
        <v>2</v>
      </c>
      <c r="P37" s="120" t="s">
        <v>343</v>
      </c>
      <c r="Q37" s="187">
        <v>2</v>
      </c>
      <c r="R37" s="198" t="s">
        <v>241</v>
      </c>
      <c r="S37" s="198"/>
      <c r="T37" s="198"/>
      <c r="U37" s="198"/>
      <c r="V37" s="198"/>
      <c r="W37" s="198"/>
      <c r="X37" s="424"/>
      <c r="Y37" s="197">
        <v>0</v>
      </c>
      <c r="Z37" s="184">
        <v>2</v>
      </c>
    </row>
    <row r="38" spans="1:30" ht="27" customHeight="1" x14ac:dyDescent="0.2">
      <c r="B38" s="38" t="s">
        <v>384</v>
      </c>
      <c r="C38" s="187">
        <v>1</v>
      </c>
      <c r="D38" s="509" t="s">
        <v>125</v>
      </c>
      <c r="E38" s="509"/>
      <c r="F38" s="509"/>
      <c r="G38" s="509"/>
      <c r="H38" s="509"/>
      <c r="I38" s="509"/>
      <c r="J38" s="509"/>
      <c r="K38" s="509"/>
      <c r="L38" s="424"/>
      <c r="M38" s="69">
        <v>1</v>
      </c>
      <c r="N38" s="70">
        <v>1</v>
      </c>
      <c r="P38" s="35" t="s">
        <v>133</v>
      </c>
      <c r="Q38" s="38">
        <v>1</v>
      </c>
      <c r="R38" s="510" t="s">
        <v>242</v>
      </c>
      <c r="S38" s="510"/>
      <c r="T38" s="510"/>
      <c r="U38" s="510"/>
      <c r="V38" s="510"/>
      <c r="W38" s="510"/>
      <c r="X38" s="424"/>
      <c r="Y38" s="69">
        <v>0</v>
      </c>
      <c r="Z38" s="70">
        <v>1</v>
      </c>
    </row>
    <row r="39" spans="1:30" ht="28.5" customHeight="1" x14ac:dyDescent="0.2">
      <c r="B39" s="38" t="s">
        <v>225</v>
      </c>
      <c r="C39" s="38">
        <v>0</v>
      </c>
      <c r="D39" s="511" t="s">
        <v>126</v>
      </c>
      <c r="E39" s="511"/>
      <c r="F39" s="511"/>
      <c r="G39" s="511"/>
      <c r="H39" s="511"/>
      <c r="I39" s="511"/>
      <c r="J39" s="511"/>
      <c r="K39" s="511"/>
      <c r="L39" s="425"/>
      <c r="M39" s="71">
        <v>0</v>
      </c>
      <c r="N39" s="72">
        <v>0</v>
      </c>
      <c r="P39" s="35" t="s">
        <v>134</v>
      </c>
      <c r="Q39" s="38">
        <v>0</v>
      </c>
      <c r="R39" s="507" t="s">
        <v>243</v>
      </c>
      <c r="S39" s="507"/>
      <c r="T39" s="507"/>
      <c r="U39" s="507"/>
      <c r="V39" s="507"/>
      <c r="W39" s="507"/>
      <c r="X39" s="425"/>
      <c r="Y39" s="71">
        <v>2</v>
      </c>
      <c r="Z39" s="72">
        <v>0</v>
      </c>
    </row>
    <row r="40" spans="1:30" ht="42.75" customHeight="1" x14ac:dyDescent="0.2">
      <c r="B40" s="508" t="s">
        <v>127</v>
      </c>
      <c r="C40" s="508"/>
      <c r="D40" s="508"/>
      <c r="E40" s="508"/>
      <c r="F40" s="508"/>
      <c r="G40" s="508"/>
      <c r="H40" s="508"/>
      <c r="I40" s="508"/>
      <c r="J40" s="508"/>
      <c r="K40" s="508"/>
      <c r="L40"/>
      <c r="M40" s="28" t="s">
        <v>423</v>
      </c>
      <c r="N40" s="51">
        <f>(M35*N35+M36*N36+M37*N37+M38*N38+M39*N39)/SUM(M35:M39)</f>
        <v>1.75</v>
      </c>
      <c r="R40" s="508" t="str">
        <f>B40</f>
        <v>Take the average results from the questionnaires, national appointments and from the interviews</v>
      </c>
      <c r="S40" s="508"/>
      <c r="T40" s="508"/>
      <c r="U40" s="508"/>
      <c r="V40" s="508"/>
      <c r="W40" s="508"/>
      <c r="X40" s="126"/>
      <c r="Y40" s="28" t="s">
        <v>423</v>
      </c>
      <c r="Z40" s="51">
        <f>(Y35*Z35+Y36*Z36+Y37*Z37+Y38*Z38+Y39*Z39)/SUM(Y35:Y39)</f>
        <v>1.5</v>
      </c>
    </row>
    <row r="41" spans="1:30" x14ac:dyDescent="0.2">
      <c r="A41" s="28" t="s">
        <v>464</v>
      </c>
      <c r="B41" s="61" t="s">
        <v>222</v>
      </c>
      <c r="C41" s="35" t="s">
        <v>130</v>
      </c>
      <c r="D41" s="35"/>
      <c r="G41" s="28"/>
      <c r="I41" s="65" t="str">
        <f>B41</f>
        <v>2.2.1</v>
      </c>
      <c r="J41" s="28" t="s">
        <v>429</v>
      </c>
      <c r="K41" s="92" t="s">
        <v>479</v>
      </c>
      <c r="L41" s="92"/>
      <c r="M41" s="92"/>
      <c r="N41" s="92"/>
      <c r="P41" s="28" t="s">
        <v>464</v>
      </c>
      <c r="Q41" s="28" t="s">
        <v>223</v>
      </c>
      <c r="R41" s="35" t="s">
        <v>128</v>
      </c>
      <c r="V41" s="102" t="s">
        <v>542</v>
      </c>
      <c r="W41" s="65" t="str">
        <f>Q41</f>
        <v>2.2.2</v>
      </c>
      <c r="X41" s="28" t="s">
        <v>429</v>
      </c>
      <c r="Y41" s="92" t="s">
        <v>479</v>
      </c>
    </row>
    <row r="42" spans="1:30" ht="19.5" customHeight="1" x14ac:dyDescent="0.2">
      <c r="C42" s="409"/>
      <c r="D42" s="409"/>
      <c r="E42" s="409"/>
      <c r="F42" s="409"/>
      <c r="G42" s="409"/>
      <c r="I42" s="79">
        <f>N40</f>
        <v>1.75</v>
      </c>
      <c r="J42" s="56">
        <v>0.5</v>
      </c>
      <c r="K42" s="91">
        <f>I42*J42</f>
        <v>0.875</v>
      </c>
      <c r="R42" s="35" t="s">
        <v>129</v>
      </c>
      <c r="W42" s="79">
        <f>Z40</f>
        <v>1.5</v>
      </c>
      <c r="X42" s="56">
        <v>0.5</v>
      </c>
      <c r="Y42" s="91">
        <f>W42*X42</f>
        <v>0.75</v>
      </c>
      <c r="AB42" s="367" t="s">
        <v>171</v>
      </c>
      <c r="AC42" s="409"/>
      <c r="AD42" s="76">
        <f>K42+Y42</f>
        <v>1.625</v>
      </c>
    </row>
    <row r="44" spans="1:30" ht="18" customHeight="1" x14ac:dyDescent="0.2">
      <c r="A44" s="415" t="str">
        <f>Criteria1.1.1!D56</f>
        <v>Agriculture and Rural Development</v>
      </c>
      <c r="B44" s="416"/>
      <c r="C44" s="416"/>
      <c r="D44" s="416"/>
      <c r="E44" s="50"/>
      <c r="F44" s="50"/>
      <c r="G44" s="50"/>
      <c r="H44" s="50"/>
      <c r="I44" s="50"/>
      <c r="J44" s="50"/>
      <c r="K44" s="93"/>
      <c r="L44" s="423" t="s">
        <v>499</v>
      </c>
      <c r="M44" s="130" t="s">
        <v>399</v>
      </c>
      <c r="N44" s="67" t="s">
        <v>496</v>
      </c>
      <c r="O44" s="118"/>
      <c r="P44" s="49"/>
      <c r="Q44" s="49" t="s">
        <v>496</v>
      </c>
      <c r="R44" s="49"/>
      <c r="S44" s="428"/>
      <c r="T44" s="428"/>
      <c r="U44" s="428"/>
      <c r="V44" s="428"/>
      <c r="W44" s="49"/>
      <c r="X44" s="423" t="s">
        <v>499</v>
      </c>
      <c r="Y44" s="130" t="s">
        <v>399</v>
      </c>
      <c r="Z44" s="130" t="s">
        <v>496</v>
      </c>
    </row>
    <row r="45" spans="1:30" ht="27" customHeight="1" x14ac:dyDescent="0.2">
      <c r="A45" s="28"/>
      <c r="B45" s="38" t="s">
        <v>224</v>
      </c>
      <c r="C45" s="38">
        <v>4</v>
      </c>
      <c r="D45" s="509" t="s">
        <v>226</v>
      </c>
      <c r="E45" s="509"/>
      <c r="F45" s="509"/>
      <c r="G45" s="509"/>
      <c r="H45" s="509"/>
      <c r="I45" s="509"/>
      <c r="J45" s="509"/>
      <c r="K45" s="509"/>
      <c r="L45" s="424"/>
      <c r="M45" s="69">
        <v>1</v>
      </c>
      <c r="N45" s="70">
        <v>4</v>
      </c>
      <c r="O45" s="118"/>
      <c r="P45" s="35" t="s">
        <v>131</v>
      </c>
      <c r="Q45" s="187">
        <v>4</v>
      </c>
      <c r="R45" s="510" t="s">
        <v>135</v>
      </c>
      <c r="S45" s="510"/>
      <c r="T45" s="510"/>
      <c r="U45" s="510"/>
      <c r="V45" s="510"/>
      <c r="W45" s="510"/>
      <c r="X45" s="424"/>
      <c r="Y45" s="69">
        <v>1</v>
      </c>
      <c r="Z45" s="184">
        <v>4</v>
      </c>
    </row>
    <row r="46" spans="1:30" s="200" customFormat="1" ht="21.75" customHeight="1" x14ac:dyDescent="0.2">
      <c r="B46" s="201" t="s">
        <v>471</v>
      </c>
      <c r="C46" s="201">
        <v>3</v>
      </c>
      <c r="D46" s="514" t="s">
        <v>102</v>
      </c>
      <c r="E46" s="514"/>
      <c r="F46" s="514"/>
      <c r="G46" s="514"/>
      <c r="H46" s="514"/>
      <c r="I46" s="514"/>
      <c r="J46" s="514"/>
      <c r="K46" s="514"/>
      <c r="L46" s="424"/>
      <c r="M46" s="200">
        <v>2</v>
      </c>
      <c r="N46" s="200">
        <v>3</v>
      </c>
      <c r="O46" s="202"/>
      <c r="P46" s="203" t="s">
        <v>132</v>
      </c>
      <c r="Q46" s="201">
        <v>3</v>
      </c>
      <c r="R46" s="515" t="s">
        <v>240</v>
      </c>
      <c r="S46" s="515"/>
      <c r="T46" s="515"/>
      <c r="U46" s="515"/>
      <c r="V46" s="515"/>
      <c r="W46" s="515"/>
      <c r="X46" s="424"/>
      <c r="Y46" s="200">
        <v>3</v>
      </c>
      <c r="Z46" s="200">
        <v>3</v>
      </c>
    </row>
    <row r="47" spans="1:30" ht="20.25" customHeight="1" x14ac:dyDescent="0.2">
      <c r="B47" s="38" t="s">
        <v>343</v>
      </c>
      <c r="C47" s="38">
        <v>2</v>
      </c>
      <c r="D47" s="509" t="s">
        <v>124</v>
      </c>
      <c r="E47" s="509"/>
      <c r="F47" s="509"/>
      <c r="G47" s="509"/>
      <c r="H47" s="509"/>
      <c r="I47" s="509"/>
      <c r="J47" s="509"/>
      <c r="K47" s="509"/>
      <c r="L47" s="424"/>
      <c r="M47" s="69">
        <v>2</v>
      </c>
      <c r="N47" s="70">
        <v>2</v>
      </c>
      <c r="P47" s="35" t="s">
        <v>343</v>
      </c>
      <c r="Q47" s="38">
        <v>2</v>
      </c>
      <c r="R47" s="126" t="s">
        <v>241</v>
      </c>
      <c r="S47" s="126"/>
      <c r="T47" s="126"/>
      <c r="U47" s="126"/>
      <c r="V47" s="126"/>
      <c r="W47" s="126"/>
      <c r="X47" s="424"/>
      <c r="Y47" s="72">
        <v>0</v>
      </c>
      <c r="Z47" s="70">
        <v>2</v>
      </c>
    </row>
    <row r="48" spans="1:30" ht="27" customHeight="1" x14ac:dyDescent="0.2">
      <c r="B48" s="38" t="s">
        <v>384</v>
      </c>
      <c r="C48" s="38">
        <v>1</v>
      </c>
      <c r="D48" s="509" t="s">
        <v>125</v>
      </c>
      <c r="E48" s="509"/>
      <c r="F48" s="509"/>
      <c r="G48" s="509"/>
      <c r="H48" s="509"/>
      <c r="I48" s="509"/>
      <c r="J48" s="509"/>
      <c r="K48" s="509"/>
      <c r="L48" s="424"/>
      <c r="M48" s="69">
        <v>0</v>
      </c>
      <c r="N48" s="70">
        <v>1</v>
      </c>
      <c r="P48" s="35" t="s">
        <v>133</v>
      </c>
      <c r="Q48" s="38">
        <v>1</v>
      </c>
      <c r="R48" s="510" t="s">
        <v>242</v>
      </c>
      <c r="S48" s="510"/>
      <c r="T48" s="510"/>
      <c r="U48" s="510"/>
      <c r="V48" s="510"/>
      <c r="W48" s="510"/>
      <c r="X48" s="424"/>
      <c r="Y48" s="72">
        <v>0</v>
      </c>
      <c r="Z48" s="70">
        <v>1</v>
      </c>
    </row>
    <row r="49" spans="1:30" ht="28.5" customHeight="1" x14ac:dyDescent="0.2">
      <c r="B49" s="38" t="s">
        <v>225</v>
      </c>
      <c r="C49" s="38">
        <v>0</v>
      </c>
      <c r="D49" s="511" t="s">
        <v>126</v>
      </c>
      <c r="E49" s="511"/>
      <c r="F49" s="511"/>
      <c r="G49" s="511"/>
      <c r="H49" s="511"/>
      <c r="I49" s="511"/>
      <c r="J49" s="511"/>
      <c r="K49" s="511"/>
      <c r="L49" s="425"/>
      <c r="M49" s="71">
        <v>0</v>
      </c>
      <c r="N49" s="72">
        <v>0</v>
      </c>
      <c r="P49" s="35" t="s">
        <v>134</v>
      </c>
      <c r="Q49" s="38">
        <v>0</v>
      </c>
      <c r="R49" s="507" t="s">
        <v>243</v>
      </c>
      <c r="S49" s="507"/>
      <c r="T49" s="507"/>
      <c r="U49" s="507"/>
      <c r="V49" s="507"/>
      <c r="W49" s="507"/>
      <c r="X49" s="425"/>
      <c r="Y49" s="72">
        <v>0</v>
      </c>
      <c r="Z49" s="72">
        <v>0</v>
      </c>
    </row>
    <row r="50" spans="1:30" ht="42.75" customHeight="1" x14ac:dyDescent="0.2">
      <c r="B50" s="508" t="s">
        <v>127</v>
      </c>
      <c r="C50" s="508"/>
      <c r="D50" s="508"/>
      <c r="E50" s="508"/>
      <c r="F50" s="508"/>
      <c r="G50" s="508"/>
      <c r="H50" s="508"/>
      <c r="I50" s="508"/>
      <c r="J50" s="508"/>
      <c r="K50" s="508"/>
      <c r="L50"/>
      <c r="M50" s="28" t="s">
        <v>423</v>
      </c>
      <c r="N50" s="51">
        <f>(M45*N45+M46*N46+M47*N47+M48*N48+M49*N49)/SUM(M45:M49)</f>
        <v>2.8</v>
      </c>
      <c r="R50" s="508" t="str">
        <f>B50</f>
        <v>Take the average results from the questionnaires, national appointments and from the interviews</v>
      </c>
      <c r="S50" s="508"/>
      <c r="T50" s="508"/>
      <c r="U50" s="508"/>
      <c r="V50" s="508"/>
      <c r="W50" s="508"/>
      <c r="X50" s="126"/>
      <c r="Y50" s="28" t="s">
        <v>423</v>
      </c>
      <c r="Z50" s="51">
        <f>(Y45*Z45+Y46*Z46+Y47*Z47+Y48*Z48+Y49*Z49)/SUM(Y45:Y49)</f>
        <v>3.25</v>
      </c>
    </row>
    <row r="51" spans="1:30" x14ac:dyDescent="0.2">
      <c r="A51" s="28" t="s">
        <v>464</v>
      </c>
      <c r="B51" s="61" t="s">
        <v>222</v>
      </c>
      <c r="C51" s="35" t="s">
        <v>130</v>
      </c>
      <c r="D51" s="35"/>
      <c r="G51" s="28"/>
      <c r="I51" s="65" t="str">
        <f>B51</f>
        <v>2.2.1</v>
      </c>
      <c r="J51" s="28" t="s">
        <v>429</v>
      </c>
      <c r="K51" s="92" t="s">
        <v>479</v>
      </c>
      <c r="L51" s="92"/>
      <c r="M51" s="92"/>
      <c r="N51" s="92"/>
      <c r="P51" s="28" t="s">
        <v>464</v>
      </c>
      <c r="Q51" s="28" t="s">
        <v>223</v>
      </c>
      <c r="R51" s="35" t="s">
        <v>128</v>
      </c>
      <c r="V51" s="102" t="s">
        <v>542</v>
      </c>
      <c r="W51" s="65" t="str">
        <f>Q51</f>
        <v>2.2.2</v>
      </c>
      <c r="X51" s="28" t="s">
        <v>429</v>
      </c>
      <c r="Y51" s="92" t="s">
        <v>479</v>
      </c>
    </row>
    <row r="52" spans="1:30" ht="19.5" customHeight="1" x14ac:dyDescent="0.2">
      <c r="C52" s="409"/>
      <c r="D52" s="409"/>
      <c r="E52" s="409"/>
      <c r="F52" s="409"/>
      <c r="G52" s="409"/>
      <c r="I52" s="79">
        <v>2.8</v>
      </c>
      <c r="J52" s="56">
        <v>0.5</v>
      </c>
      <c r="K52" s="91">
        <f>I52*J52</f>
        <v>1.4</v>
      </c>
      <c r="R52" s="35" t="s">
        <v>129</v>
      </c>
      <c r="W52" s="79">
        <v>2.75</v>
      </c>
      <c r="X52" s="56">
        <v>0.5</v>
      </c>
      <c r="Y52" s="91">
        <f>W52*X52</f>
        <v>1.375</v>
      </c>
      <c r="AB52" s="367" t="s">
        <v>171</v>
      </c>
      <c r="AC52" s="409"/>
      <c r="AD52" s="76">
        <f>K52+Y52</f>
        <v>2.7749999999999999</v>
      </c>
    </row>
  </sheetData>
  <mergeCells count="89">
    <mergeCell ref="B50:K50"/>
    <mergeCell ref="R50:W50"/>
    <mergeCell ref="R39:W39"/>
    <mergeCell ref="B40:K40"/>
    <mergeCell ref="R40:W40"/>
    <mergeCell ref="L44:L49"/>
    <mergeCell ref="X44:X49"/>
    <mergeCell ref="R45:W45"/>
    <mergeCell ref="R46:W46"/>
    <mergeCell ref="R48:W48"/>
    <mergeCell ref="R49:W49"/>
    <mergeCell ref="C52:G52"/>
    <mergeCell ref="AB52:AC52"/>
    <mergeCell ref="D8:K8"/>
    <mergeCell ref="D18:K18"/>
    <mergeCell ref="D47:K47"/>
    <mergeCell ref="D48:K48"/>
    <mergeCell ref="D49:K49"/>
    <mergeCell ref="A44:D44"/>
    <mergeCell ref="S44:V44"/>
    <mergeCell ref="D45:K45"/>
    <mergeCell ref="D46:K46"/>
    <mergeCell ref="C42:G42"/>
    <mergeCell ref="AB42:AC42"/>
    <mergeCell ref="D39:K39"/>
    <mergeCell ref="L34:L39"/>
    <mergeCell ref="X34:X39"/>
    <mergeCell ref="D36:K36"/>
    <mergeCell ref="D37:K37"/>
    <mergeCell ref="D38:K38"/>
    <mergeCell ref="R36:W36"/>
    <mergeCell ref="R38:W38"/>
    <mergeCell ref="C32:G32"/>
    <mergeCell ref="AB32:AC32"/>
    <mergeCell ref="A34:D34"/>
    <mergeCell ref="S34:V34"/>
    <mergeCell ref="D35:K35"/>
    <mergeCell ref="R35:W35"/>
    <mergeCell ref="B30:K30"/>
    <mergeCell ref="R30:W30"/>
    <mergeCell ref="D25:K25"/>
    <mergeCell ref="D26:K26"/>
    <mergeCell ref="D27:K27"/>
    <mergeCell ref="L24:L29"/>
    <mergeCell ref="R25:W25"/>
    <mergeCell ref="R26:W26"/>
    <mergeCell ref="R28:W28"/>
    <mergeCell ref="R29:W29"/>
    <mergeCell ref="A24:C24"/>
    <mergeCell ref="S24:V24"/>
    <mergeCell ref="X24:X29"/>
    <mergeCell ref="C21:G21"/>
    <mergeCell ref="AB21:AC21"/>
    <mergeCell ref="R18:W18"/>
    <mergeCell ref="B19:K19"/>
    <mergeCell ref="R19:W19"/>
    <mergeCell ref="D28:K28"/>
    <mergeCell ref="D29:K29"/>
    <mergeCell ref="D15:K15"/>
    <mergeCell ref="D16:K16"/>
    <mergeCell ref="D17:K17"/>
    <mergeCell ref="C11:G11"/>
    <mergeCell ref="AB11:AC11"/>
    <mergeCell ref="A13:C13"/>
    <mergeCell ref="S13:V13"/>
    <mergeCell ref="D14:K14"/>
    <mergeCell ref="L13:L18"/>
    <mergeCell ref="X13:X18"/>
    <mergeCell ref="R14:W14"/>
    <mergeCell ref="R15:W15"/>
    <mergeCell ref="R17:W17"/>
    <mergeCell ref="B9:K9"/>
    <mergeCell ref="L3:L8"/>
    <mergeCell ref="R4:W4"/>
    <mergeCell ref="D4:K4"/>
    <mergeCell ref="D5:K5"/>
    <mergeCell ref="D6:K6"/>
    <mergeCell ref="R5:W5"/>
    <mergeCell ref="R7:W7"/>
    <mergeCell ref="R8:W8"/>
    <mergeCell ref="R9:W9"/>
    <mergeCell ref="F1:O1"/>
    <mergeCell ref="P1:V1"/>
    <mergeCell ref="A2:I2"/>
    <mergeCell ref="P2:X2"/>
    <mergeCell ref="A3:C3"/>
    <mergeCell ref="S3:V3"/>
    <mergeCell ref="X3:X8"/>
    <mergeCell ref="D7:K7"/>
  </mergeCells>
  <phoneticPr fontId="41" type="noConversion"/>
  <pageMargins left="0.7" right="0.7" top="0.75" bottom="0.75" header="0.3" footer="0.3"/>
  <rowBreaks count="1" manualBreakCount="1">
    <brk id="52" max="16383" man="1"/>
  </rowBreaks>
  <colBreaks count="2" manualBreakCount="2">
    <brk id="15" max="1048575" man="1"/>
    <brk id="30" max="1048575" man="1"/>
  </colBreaks>
  <drawing r:id="rId1"/>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2"/>
  <sheetViews>
    <sheetView topLeftCell="D42" workbookViewId="0">
      <selection activeCell="AD52" sqref="AD52"/>
    </sheetView>
  </sheetViews>
  <sheetFormatPr defaultColWidth="9.140625" defaultRowHeight="12.75" x14ac:dyDescent="0.2"/>
  <cols>
    <col min="6" max="6" width="3.28515625" customWidth="1"/>
    <col min="7" max="8" width="4.42578125" customWidth="1"/>
    <col min="9" max="9" width="10.85546875" customWidth="1"/>
    <col min="10" max="10" width="7" customWidth="1"/>
    <col min="11" max="14" width="6.42578125" style="91" customWidth="1"/>
    <col min="15" max="15" width="4.140625" customWidth="1"/>
    <col min="17" max="17" width="7.140625" customWidth="1"/>
    <col min="22" max="22" width="14.85546875" customWidth="1"/>
    <col min="23" max="23" width="8.42578125" customWidth="1"/>
    <col min="25" max="25" width="9.140625" style="91"/>
    <col min="26" max="26" width="5.7109375" customWidth="1"/>
  </cols>
  <sheetData>
    <row r="1" spans="1:30" ht="18" customHeight="1" x14ac:dyDescent="0.2">
      <c r="F1" s="421" t="s">
        <v>246</v>
      </c>
      <c r="G1" s="421"/>
      <c r="H1" s="421"/>
      <c r="I1" s="421"/>
      <c r="J1" s="421"/>
      <c r="K1" s="421"/>
      <c r="L1" s="421"/>
      <c r="M1" s="421"/>
      <c r="N1" s="421"/>
      <c r="O1" s="421"/>
      <c r="P1" s="502" t="s">
        <v>172</v>
      </c>
      <c r="Q1" s="417"/>
      <c r="R1" s="417"/>
      <c r="S1" s="417"/>
      <c r="T1" s="417"/>
      <c r="U1" s="417"/>
      <c r="V1" s="417"/>
    </row>
    <row r="2" spans="1:30" ht="18" customHeight="1" x14ac:dyDescent="0.2">
      <c r="A2" s="420" t="s">
        <v>247</v>
      </c>
      <c r="B2" s="422"/>
      <c r="C2" s="422"/>
      <c r="D2" s="422"/>
      <c r="E2" s="422"/>
      <c r="F2" s="422"/>
      <c r="G2" s="422"/>
      <c r="H2" s="422"/>
      <c r="I2" s="422"/>
      <c r="J2" s="50"/>
      <c r="K2" s="93"/>
      <c r="L2" s="93"/>
      <c r="M2" s="93"/>
      <c r="N2" s="93"/>
      <c r="O2" s="118"/>
      <c r="P2" s="420" t="s">
        <v>248</v>
      </c>
      <c r="Q2" s="420"/>
      <c r="R2" s="420"/>
      <c r="S2" s="420"/>
      <c r="T2" s="420"/>
      <c r="U2" s="420"/>
      <c r="V2" s="420"/>
      <c r="W2" s="420"/>
      <c r="X2" s="420"/>
    </row>
    <row r="3" spans="1:30" ht="18" customHeight="1" x14ac:dyDescent="0.2">
      <c r="A3" s="390" t="str">
        <f>Criteria1.1.1!D6</f>
        <v>Justice Sector</v>
      </c>
      <c r="B3" s="391"/>
      <c r="C3" s="391"/>
      <c r="D3" s="50"/>
      <c r="E3" s="50"/>
      <c r="F3" s="50"/>
      <c r="G3" s="50"/>
      <c r="H3" s="50"/>
      <c r="I3" s="50"/>
      <c r="J3" s="50"/>
      <c r="K3" s="93"/>
      <c r="L3" s="423" t="s">
        <v>499</v>
      </c>
      <c r="M3" s="130" t="s">
        <v>399</v>
      </c>
      <c r="N3" s="67" t="s">
        <v>496</v>
      </c>
      <c r="O3" s="118"/>
      <c r="P3" s="49"/>
      <c r="Q3" s="49" t="s">
        <v>496</v>
      </c>
      <c r="R3" s="49"/>
      <c r="S3" s="428"/>
      <c r="T3" s="428"/>
      <c r="U3" s="428"/>
      <c r="V3" s="428"/>
      <c r="W3" s="49"/>
      <c r="X3" s="423" t="s">
        <v>499</v>
      </c>
      <c r="Y3" s="130" t="s">
        <v>399</v>
      </c>
      <c r="Z3" s="130" t="s">
        <v>496</v>
      </c>
    </row>
    <row r="4" spans="1:30" ht="27" customHeight="1" x14ac:dyDescent="0.2">
      <c r="A4" s="28"/>
      <c r="B4" s="35" t="s">
        <v>419</v>
      </c>
      <c r="C4" s="38">
        <v>4</v>
      </c>
      <c r="D4" s="509" t="s">
        <v>251</v>
      </c>
      <c r="E4" s="509"/>
      <c r="F4" s="509"/>
      <c r="G4" s="509"/>
      <c r="H4" s="509"/>
      <c r="I4" s="509"/>
      <c r="J4" s="509"/>
      <c r="K4" s="509"/>
      <c r="L4" s="424"/>
      <c r="M4" s="69">
        <v>0</v>
      </c>
      <c r="N4" s="70">
        <v>4</v>
      </c>
      <c r="O4" s="118"/>
      <c r="P4" s="35" t="s">
        <v>419</v>
      </c>
      <c r="Q4" s="38">
        <v>4</v>
      </c>
      <c r="R4" s="516" t="s">
        <v>55</v>
      </c>
      <c r="S4" s="516"/>
      <c r="T4" s="516"/>
      <c r="U4" s="516"/>
      <c r="V4" s="516"/>
      <c r="W4" s="517"/>
      <c r="X4" s="424"/>
      <c r="Y4" s="69">
        <v>0</v>
      </c>
      <c r="Z4" s="70">
        <v>4</v>
      </c>
    </row>
    <row r="5" spans="1:30" ht="21.75" customHeight="1" x14ac:dyDescent="0.2">
      <c r="B5" s="35" t="s">
        <v>421</v>
      </c>
      <c r="C5" s="38">
        <v>3</v>
      </c>
      <c r="D5" s="509" t="s">
        <v>252</v>
      </c>
      <c r="E5" s="509"/>
      <c r="F5" s="509"/>
      <c r="G5" s="509"/>
      <c r="H5" s="509"/>
      <c r="I5" s="509"/>
      <c r="J5" s="509"/>
      <c r="K5" s="509"/>
      <c r="L5" s="424"/>
      <c r="M5" s="69">
        <v>0</v>
      </c>
      <c r="N5" s="70">
        <v>3</v>
      </c>
      <c r="O5" s="118"/>
      <c r="P5" s="35" t="s">
        <v>421</v>
      </c>
      <c r="Q5" s="38">
        <v>3</v>
      </c>
      <c r="R5" s="516" t="s">
        <v>137</v>
      </c>
      <c r="S5" s="516"/>
      <c r="T5" s="516"/>
      <c r="U5" s="516"/>
      <c r="V5" s="516"/>
      <c r="W5" s="517"/>
      <c r="X5" s="424"/>
      <c r="Y5" s="69">
        <v>0</v>
      </c>
      <c r="Z5" s="70">
        <v>3</v>
      </c>
    </row>
    <row r="6" spans="1:30" ht="20.25" customHeight="1" x14ac:dyDescent="0.2">
      <c r="B6" s="35" t="s">
        <v>423</v>
      </c>
      <c r="C6" s="38">
        <v>2</v>
      </c>
      <c r="D6" s="509" t="s">
        <v>253</v>
      </c>
      <c r="E6" s="509"/>
      <c r="F6" s="509"/>
      <c r="G6" s="509"/>
      <c r="H6" s="509"/>
      <c r="I6" s="509"/>
      <c r="J6" s="509"/>
      <c r="K6" s="509"/>
      <c r="L6" s="424"/>
      <c r="M6" s="69">
        <v>0</v>
      </c>
      <c r="N6" s="70">
        <v>2</v>
      </c>
      <c r="P6" s="35" t="s">
        <v>423</v>
      </c>
      <c r="Q6" s="187">
        <v>2</v>
      </c>
      <c r="R6" s="516" t="s">
        <v>136</v>
      </c>
      <c r="S6" s="516"/>
      <c r="T6" s="516"/>
      <c r="U6" s="516"/>
      <c r="V6" s="516"/>
      <c r="W6" s="517"/>
      <c r="X6" s="424"/>
      <c r="Y6" s="69">
        <v>0</v>
      </c>
      <c r="Z6" s="70">
        <v>2</v>
      </c>
    </row>
    <row r="7" spans="1:30" ht="27" customHeight="1" x14ac:dyDescent="0.2">
      <c r="B7" s="35" t="s">
        <v>448</v>
      </c>
      <c r="C7" s="187">
        <v>1</v>
      </c>
      <c r="D7" s="509" t="s">
        <v>254</v>
      </c>
      <c r="E7" s="509"/>
      <c r="F7" s="509"/>
      <c r="G7" s="509"/>
      <c r="H7" s="509"/>
      <c r="I7" s="509"/>
      <c r="J7" s="509"/>
      <c r="K7" s="509"/>
      <c r="L7" s="424"/>
      <c r="M7" s="69">
        <v>2</v>
      </c>
      <c r="N7" s="177">
        <v>1</v>
      </c>
      <c r="P7" s="35" t="s">
        <v>448</v>
      </c>
      <c r="Q7" s="186">
        <v>1</v>
      </c>
      <c r="R7" s="516" t="s">
        <v>54</v>
      </c>
      <c r="S7" s="516"/>
      <c r="T7" s="516"/>
      <c r="U7" s="516"/>
      <c r="V7" s="516"/>
      <c r="W7" s="517"/>
      <c r="X7" s="424"/>
      <c r="Y7" s="69">
        <v>2</v>
      </c>
      <c r="Z7" s="177">
        <v>1</v>
      </c>
    </row>
    <row r="8" spans="1:30" ht="28.5" customHeight="1" x14ac:dyDescent="0.2">
      <c r="B8" s="35" t="s">
        <v>449</v>
      </c>
      <c r="C8" s="187">
        <v>0</v>
      </c>
      <c r="D8" s="511" t="s">
        <v>167</v>
      </c>
      <c r="E8" s="511"/>
      <c r="F8" s="511"/>
      <c r="G8" s="511"/>
      <c r="H8" s="511"/>
      <c r="I8" s="511"/>
      <c r="J8" s="511"/>
      <c r="K8" s="511"/>
      <c r="L8" s="425"/>
      <c r="M8" s="71">
        <v>0</v>
      </c>
      <c r="N8" s="188">
        <v>0</v>
      </c>
      <c r="P8" s="35" t="s">
        <v>449</v>
      </c>
      <c r="Q8" s="38">
        <v>0</v>
      </c>
      <c r="R8" s="516" t="s">
        <v>244</v>
      </c>
      <c r="S8" s="516"/>
      <c r="T8" s="516"/>
      <c r="U8" s="516"/>
      <c r="V8" s="516"/>
      <c r="W8" s="517"/>
      <c r="X8" s="425"/>
      <c r="Y8" s="71">
        <v>0</v>
      </c>
      <c r="Z8" s="72">
        <v>0</v>
      </c>
    </row>
    <row r="9" spans="1:30" ht="42.75" customHeight="1" x14ac:dyDescent="0.2">
      <c r="B9" s="508" t="s">
        <v>127</v>
      </c>
      <c r="C9" s="508"/>
      <c r="D9" s="508"/>
      <c r="E9" s="508"/>
      <c r="F9" s="508"/>
      <c r="G9" s="508"/>
      <c r="H9" s="508"/>
      <c r="I9" s="508"/>
      <c r="J9" s="508"/>
      <c r="K9" s="508"/>
      <c r="L9"/>
      <c r="M9" s="28" t="s">
        <v>423</v>
      </c>
      <c r="N9" s="51">
        <f>(M4*N4+M5*N5+M6*N6+M7*N7+M8*N8)/SUM(M4:M8)</f>
        <v>1</v>
      </c>
      <c r="R9" s="508" t="str">
        <f>B9</f>
        <v>Take the average results from the questionnaires, national appointments and from the interviews</v>
      </c>
      <c r="S9" s="508"/>
      <c r="T9" s="508"/>
      <c r="U9" s="508"/>
      <c r="V9" s="508"/>
      <c r="W9" s="508"/>
      <c r="X9" s="126"/>
      <c r="Y9" s="28" t="s">
        <v>423</v>
      </c>
      <c r="Z9" s="51">
        <f>(Y4*Z4+Y5*Z5+Y6*Z6+Y7*Z7+Y8*Z8)/SUM(Y4:Y8)</f>
        <v>1</v>
      </c>
    </row>
    <row r="10" spans="1:30" x14ac:dyDescent="0.2">
      <c r="A10" s="28" t="s">
        <v>464</v>
      </c>
      <c r="B10" s="61" t="s">
        <v>168</v>
      </c>
      <c r="C10" s="35" t="s">
        <v>249</v>
      </c>
      <c r="D10" s="35"/>
      <c r="G10" s="28"/>
      <c r="I10" s="65" t="str">
        <f>B10</f>
        <v>2.3.1</v>
      </c>
      <c r="J10" s="28" t="s">
        <v>429</v>
      </c>
      <c r="K10" s="92" t="s">
        <v>479</v>
      </c>
      <c r="L10" s="92"/>
      <c r="M10" s="92"/>
      <c r="N10" s="92"/>
      <c r="P10" s="28" t="s">
        <v>464</v>
      </c>
      <c r="Q10" s="28" t="s">
        <v>169</v>
      </c>
      <c r="R10" s="35" t="s">
        <v>245</v>
      </c>
      <c r="V10" s="102" t="s">
        <v>542</v>
      </c>
      <c r="W10" s="65" t="str">
        <f>Q10</f>
        <v>2.3.2</v>
      </c>
      <c r="X10" s="28" t="s">
        <v>429</v>
      </c>
      <c r="Y10" s="92" t="s">
        <v>479</v>
      </c>
    </row>
    <row r="11" spans="1:30" ht="19.5" customHeight="1" x14ac:dyDescent="0.2">
      <c r="B11" s="131"/>
      <c r="C11" s="518" t="s">
        <v>250</v>
      </c>
      <c r="D11" s="518"/>
      <c r="E11" s="518"/>
      <c r="F11" s="131"/>
      <c r="G11" s="131"/>
      <c r="H11" s="131"/>
      <c r="I11" s="79">
        <v>1</v>
      </c>
      <c r="J11" s="56">
        <v>0.5</v>
      </c>
      <c r="K11" s="91">
        <f>I11*J11</f>
        <v>0.5</v>
      </c>
      <c r="R11" s="35"/>
      <c r="W11" s="79">
        <v>1</v>
      </c>
      <c r="X11" s="56">
        <v>0.5</v>
      </c>
      <c r="Y11" s="91">
        <f>W11*X11</f>
        <v>0.5</v>
      </c>
      <c r="AB11" s="367" t="s">
        <v>170</v>
      </c>
      <c r="AC11" s="409"/>
      <c r="AD11" s="76">
        <f>K11+Y11</f>
        <v>1</v>
      </c>
    </row>
    <row r="13" spans="1:30" ht="18" customHeight="1" x14ac:dyDescent="0.2">
      <c r="A13" s="390" t="str">
        <f>Criteria1.1.1!D17</f>
        <v>Security Sector</v>
      </c>
      <c r="B13" s="391"/>
      <c r="C13" s="391"/>
      <c r="D13" s="50"/>
      <c r="E13" s="50"/>
      <c r="F13" s="50"/>
      <c r="G13" s="50"/>
      <c r="H13" s="50"/>
      <c r="I13" s="50"/>
      <c r="J13" s="50"/>
      <c r="K13" s="93"/>
      <c r="L13" s="423" t="s">
        <v>499</v>
      </c>
      <c r="M13" s="130" t="s">
        <v>399</v>
      </c>
      <c r="N13" s="67" t="s">
        <v>496</v>
      </c>
      <c r="O13" s="118"/>
      <c r="P13" s="49"/>
      <c r="Q13" s="49" t="s">
        <v>496</v>
      </c>
      <c r="R13" s="49"/>
      <c r="S13" s="428"/>
      <c r="T13" s="428"/>
      <c r="U13" s="428"/>
      <c r="V13" s="428"/>
      <c r="W13" s="49"/>
      <c r="X13" s="423" t="s">
        <v>499</v>
      </c>
      <c r="Y13" s="130" t="s">
        <v>399</v>
      </c>
      <c r="Z13" s="130" t="s">
        <v>496</v>
      </c>
    </row>
    <row r="14" spans="1:30" ht="27" customHeight="1" x14ac:dyDescent="0.2">
      <c r="A14" s="28"/>
      <c r="B14" s="35" t="s">
        <v>419</v>
      </c>
      <c r="C14" s="38">
        <v>4</v>
      </c>
      <c r="D14" s="509" t="s">
        <v>251</v>
      </c>
      <c r="E14" s="509"/>
      <c r="F14" s="509"/>
      <c r="G14" s="509"/>
      <c r="H14" s="509"/>
      <c r="I14" s="509"/>
      <c r="J14" s="509"/>
      <c r="K14" s="509"/>
      <c r="L14" s="424"/>
      <c r="M14" s="69">
        <v>0</v>
      </c>
      <c r="N14" s="70">
        <v>4</v>
      </c>
      <c r="O14" s="118"/>
      <c r="P14" s="35" t="s">
        <v>419</v>
      </c>
      <c r="Q14" s="38">
        <v>4</v>
      </c>
      <c r="R14" s="516" t="str">
        <f>R4</f>
        <v>Very good planned vs progress output indicator, regular frequency reporting</v>
      </c>
      <c r="S14" s="516"/>
      <c r="T14" s="516"/>
      <c r="U14" s="516"/>
      <c r="V14" s="516"/>
      <c r="W14" s="517"/>
      <c r="X14" s="424"/>
      <c r="Y14" s="69">
        <v>0</v>
      </c>
      <c r="Z14" s="70">
        <v>4</v>
      </c>
    </row>
    <row r="15" spans="1:30" ht="21.75" customHeight="1" x14ac:dyDescent="0.2">
      <c r="B15" s="35" t="s">
        <v>421</v>
      </c>
      <c r="C15" s="38">
        <v>3</v>
      </c>
      <c r="D15" s="509" t="s">
        <v>252</v>
      </c>
      <c r="E15" s="509"/>
      <c r="F15" s="509"/>
      <c r="G15" s="509"/>
      <c r="H15" s="509"/>
      <c r="I15" s="509"/>
      <c r="J15" s="509"/>
      <c r="K15" s="509"/>
      <c r="L15" s="424"/>
      <c r="M15" s="69">
        <v>0</v>
      </c>
      <c r="N15" s="70">
        <v>3</v>
      </c>
      <c r="O15" s="118"/>
      <c r="P15" s="35" t="s">
        <v>421</v>
      </c>
      <c r="Q15" s="38">
        <v>3</v>
      </c>
      <c r="R15" s="516" t="str">
        <f>R5</f>
        <v>Some planned vs progress outcome indicators are missing</v>
      </c>
      <c r="S15" s="516"/>
      <c r="T15" s="516"/>
      <c r="U15" s="516"/>
      <c r="V15" s="516"/>
      <c r="W15" s="517"/>
      <c r="X15" s="424"/>
      <c r="Y15" s="69">
        <v>2</v>
      </c>
      <c r="Z15" s="70">
        <v>3</v>
      </c>
    </row>
    <row r="16" spans="1:30" ht="20.25" customHeight="1" x14ac:dyDescent="0.2">
      <c r="B16" s="35" t="s">
        <v>423</v>
      </c>
      <c r="C16" s="187">
        <v>2</v>
      </c>
      <c r="D16" s="509" t="s">
        <v>253</v>
      </c>
      <c r="E16" s="509"/>
      <c r="F16" s="509"/>
      <c r="G16" s="509"/>
      <c r="H16" s="509"/>
      <c r="I16" s="509"/>
      <c r="J16" s="509"/>
      <c r="K16" s="509"/>
      <c r="L16" s="424"/>
      <c r="M16" s="69">
        <v>4</v>
      </c>
      <c r="N16" s="70">
        <v>2</v>
      </c>
      <c r="P16" s="35" t="s">
        <v>423</v>
      </c>
      <c r="Q16" s="186">
        <v>2</v>
      </c>
      <c r="R16" s="516" t="str">
        <f>R6</f>
        <v xml:space="preserve">Average  quality of  reporting mechanisms, average frequency </v>
      </c>
      <c r="S16" s="516"/>
      <c r="T16" s="516"/>
      <c r="U16" s="516"/>
      <c r="V16" s="516"/>
      <c r="W16" s="517"/>
      <c r="X16" s="424"/>
      <c r="Y16" s="69">
        <v>2</v>
      </c>
      <c r="Z16" s="70">
        <v>2</v>
      </c>
    </row>
    <row r="17" spans="1:30" ht="27" customHeight="1" x14ac:dyDescent="0.2">
      <c r="B17" s="35" t="s">
        <v>448</v>
      </c>
      <c r="C17" s="187">
        <v>1</v>
      </c>
      <c r="D17" s="509" t="s">
        <v>254</v>
      </c>
      <c r="E17" s="509"/>
      <c r="F17" s="509"/>
      <c r="G17" s="509"/>
      <c r="H17" s="509"/>
      <c r="I17" s="509"/>
      <c r="J17" s="509"/>
      <c r="K17" s="509"/>
      <c r="L17" s="424"/>
      <c r="M17" s="69">
        <v>1</v>
      </c>
      <c r="N17" s="70">
        <v>1</v>
      </c>
      <c r="P17" s="35" t="s">
        <v>448</v>
      </c>
      <c r="Q17" s="187">
        <v>1</v>
      </c>
      <c r="R17" s="516" t="str">
        <f>R7</f>
        <v>Bad quality of reports and/or frequency of reporting</v>
      </c>
      <c r="S17" s="516"/>
      <c r="T17" s="516"/>
      <c r="U17" s="516"/>
      <c r="V17" s="516"/>
      <c r="W17" s="517"/>
      <c r="X17" s="424"/>
      <c r="Y17" s="69">
        <v>0</v>
      </c>
      <c r="Z17" s="177">
        <v>1</v>
      </c>
    </row>
    <row r="18" spans="1:30" ht="28.5" customHeight="1" x14ac:dyDescent="0.2">
      <c r="B18" s="35" t="s">
        <v>449</v>
      </c>
      <c r="C18" s="38">
        <v>0</v>
      </c>
      <c r="D18" s="511" t="s">
        <v>167</v>
      </c>
      <c r="E18" s="511"/>
      <c r="F18" s="511"/>
      <c r="G18" s="511"/>
      <c r="H18" s="511"/>
      <c r="I18" s="511"/>
      <c r="J18" s="511"/>
      <c r="K18" s="511"/>
      <c r="L18" s="425"/>
      <c r="M18" s="71">
        <v>0</v>
      </c>
      <c r="N18" s="72">
        <v>0</v>
      </c>
      <c r="P18" s="35" t="s">
        <v>449</v>
      </c>
      <c r="Q18" s="38">
        <v>0</v>
      </c>
      <c r="R18" s="516" t="str">
        <f>R8</f>
        <v>Non existant</v>
      </c>
      <c r="S18" s="516"/>
      <c r="T18" s="516"/>
      <c r="U18" s="516"/>
      <c r="V18" s="516"/>
      <c r="W18" s="517"/>
      <c r="X18" s="425"/>
      <c r="Y18" s="71">
        <v>0</v>
      </c>
      <c r="Z18" s="72">
        <v>0</v>
      </c>
    </row>
    <row r="19" spans="1:30" ht="42.75" customHeight="1" x14ac:dyDescent="0.2">
      <c r="B19" s="508" t="s">
        <v>127</v>
      </c>
      <c r="C19" s="508"/>
      <c r="D19" s="508"/>
      <c r="E19" s="508"/>
      <c r="F19" s="508"/>
      <c r="G19" s="508"/>
      <c r="H19" s="508"/>
      <c r="I19" s="508"/>
      <c r="J19" s="508"/>
      <c r="K19" s="508"/>
      <c r="L19"/>
      <c r="M19" s="28" t="s">
        <v>423</v>
      </c>
      <c r="N19" s="51">
        <f>(M14*N14+M15*N15+M16*N16+M17*N17+M18*N18)/SUM(M14:M18)</f>
        <v>1.8</v>
      </c>
      <c r="R19" s="508" t="str">
        <f>B19</f>
        <v>Take the average results from the questionnaires, national appointments and from the interviews</v>
      </c>
      <c r="S19" s="508"/>
      <c r="T19" s="508"/>
      <c r="U19" s="508"/>
      <c r="V19" s="508"/>
      <c r="W19" s="508"/>
      <c r="X19" s="126"/>
      <c r="Y19" s="28" t="s">
        <v>423</v>
      </c>
      <c r="Z19" s="51">
        <f>(Y14*Z14+Y15*Z15+Y16*Z16+Y17*Z17+Y18*Z18)/SUM(Y14:Y18)</f>
        <v>2.5</v>
      </c>
    </row>
    <row r="20" spans="1:30" x14ac:dyDescent="0.2">
      <c r="A20" s="28" t="s">
        <v>464</v>
      </c>
      <c r="B20" s="61" t="s">
        <v>168</v>
      </c>
      <c r="C20" s="35" t="s">
        <v>249</v>
      </c>
      <c r="D20" s="35"/>
      <c r="G20" s="28"/>
      <c r="I20" s="65" t="str">
        <f>B20</f>
        <v>2.3.1</v>
      </c>
      <c r="J20" s="28" t="s">
        <v>429</v>
      </c>
      <c r="K20" s="92" t="s">
        <v>479</v>
      </c>
      <c r="L20" s="92"/>
      <c r="M20" s="92"/>
      <c r="N20" s="92"/>
      <c r="P20" s="28" t="s">
        <v>464</v>
      </c>
      <c r="Q20" s="28" t="s">
        <v>169</v>
      </c>
      <c r="R20" s="35" t="s">
        <v>245</v>
      </c>
      <c r="V20" s="102" t="s">
        <v>542</v>
      </c>
      <c r="W20" s="65" t="str">
        <f>Q20</f>
        <v>2.3.2</v>
      </c>
      <c r="X20" s="28" t="s">
        <v>429</v>
      </c>
      <c r="Y20" s="92" t="s">
        <v>479</v>
      </c>
    </row>
    <row r="21" spans="1:30" ht="19.5" customHeight="1" x14ac:dyDescent="0.2">
      <c r="B21" s="131"/>
      <c r="C21" s="518" t="s">
        <v>250</v>
      </c>
      <c r="D21" s="518"/>
      <c r="E21" s="518"/>
      <c r="F21" s="131"/>
      <c r="G21" s="131"/>
      <c r="H21" s="131"/>
      <c r="I21" s="79">
        <f>N19</f>
        <v>1.8</v>
      </c>
      <c r="J21" s="56">
        <v>0.5</v>
      </c>
      <c r="K21" s="91">
        <f>I21*J21</f>
        <v>0.9</v>
      </c>
      <c r="R21" s="35"/>
      <c r="W21" s="79">
        <v>2.5</v>
      </c>
      <c r="X21" s="56">
        <v>0.5</v>
      </c>
      <c r="Y21" s="91">
        <f>W21*X21</f>
        <v>1.25</v>
      </c>
      <c r="AB21" s="367" t="s">
        <v>170</v>
      </c>
      <c r="AC21" s="409"/>
      <c r="AD21" s="76">
        <f>K21+Y21</f>
        <v>2.15</v>
      </c>
    </row>
    <row r="24" spans="1:30" ht="18" customHeight="1" x14ac:dyDescent="0.2">
      <c r="A24" s="390" t="str">
        <f>Criteria1.1.1!D35</f>
        <v>Energy Sector</v>
      </c>
      <c r="B24" s="391"/>
      <c r="C24" s="391"/>
      <c r="D24" s="50"/>
      <c r="E24" s="50"/>
      <c r="F24" s="50"/>
      <c r="G24" s="50"/>
      <c r="H24" s="50"/>
      <c r="I24" s="50"/>
      <c r="J24" s="50"/>
      <c r="K24" s="93"/>
      <c r="L24" s="423" t="s">
        <v>499</v>
      </c>
      <c r="M24" s="130" t="s">
        <v>399</v>
      </c>
      <c r="N24" s="67" t="s">
        <v>496</v>
      </c>
      <c r="O24" s="118"/>
      <c r="P24" s="49"/>
      <c r="Q24" s="49" t="s">
        <v>496</v>
      </c>
      <c r="R24" s="49"/>
      <c r="S24" s="428"/>
      <c r="T24" s="428"/>
      <c r="U24" s="428"/>
      <c r="V24" s="428"/>
      <c r="W24" s="49"/>
      <c r="X24" s="423" t="s">
        <v>499</v>
      </c>
      <c r="Y24" s="130" t="s">
        <v>399</v>
      </c>
      <c r="Z24" s="130" t="s">
        <v>496</v>
      </c>
    </row>
    <row r="25" spans="1:30" ht="27" customHeight="1" x14ac:dyDescent="0.2">
      <c r="A25" s="28"/>
      <c r="B25" s="35" t="s">
        <v>419</v>
      </c>
      <c r="C25" s="38">
        <v>4</v>
      </c>
      <c r="D25" s="509" t="s">
        <v>251</v>
      </c>
      <c r="E25" s="509"/>
      <c r="F25" s="509"/>
      <c r="G25" s="509"/>
      <c r="H25" s="509"/>
      <c r="I25" s="509"/>
      <c r="J25" s="509"/>
      <c r="K25" s="509"/>
      <c r="L25" s="424"/>
      <c r="M25" s="69">
        <v>0</v>
      </c>
      <c r="N25" s="70">
        <v>4</v>
      </c>
      <c r="O25" s="118"/>
      <c r="P25" s="35" t="s">
        <v>419</v>
      </c>
      <c r="Q25" s="187">
        <v>4</v>
      </c>
      <c r="R25" s="516" t="s">
        <v>55</v>
      </c>
      <c r="S25" s="516"/>
      <c r="T25" s="516"/>
      <c r="U25" s="516"/>
      <c r="V25" s="516"/>
      <c r="W25" s="517"/>
      <c r="X25" s="424"/>
      <c r="Y25" s="69">
        <v>0</v>
      </c>
      <c r="Z25" s="184">
        <v>4</v>
      </c>
    </row>
    <row r="26" spans="1:30" ht="24" customHeight="1" x14ac:dyDescent="0.2">
      <c r="B26" s="35" t="s">
        <v>421</v>
      </c>
      <c r="C26" s="187">
        <v>3</v>
      </c>
      <c r="D26" s="509" t="s">
        <v>252</v>
      </c>
      <c r="E26" s="509"/>
      <c r="F26" s="509"/>
      <c r="G26" s="509"/>
      <c r="H26" s="509"/>
      <c r="I26" s="509"/>
      <c r="J26" s="509"/>
      <c r="K26" s="509"/>
      <c r="L26" s="424"/>
      <c r="M26" s="69">
        <v>2</v>
      </c>
      <c r="N26" s="184">
        <v>3</v>
      </c>
      <c r="O26" s="118"/>
      <c r="P26" s="35" t="s">
        <v>421</v>
      </c>
      <c r="Q26" s="38">
        <v>3</v>
      </c>
      <c r="R26" s="516" t="s">
        <v>137</v>
      </c>
      <c r="S26" s="516"/>
      <c r="T26" s="516"/>
      <c r="U26" s="516"/>
      <c r="V26" s="516"/>
      <c r="W26" s="517"/>
      <c r="X26" s="424"/>
      <c r="Y26" s="69">
        <v>3</v>
      </c>
      <c r="Z26" s="70">
        <v>3</v>
      </c>
    </row>
    <row r="27" spans="1:30" ht="20.25" customHeight="1" x14ac:dyDescent="0.2">
      <c r="B27" s="35" t="s">
        <v>423</v>
      </c>
      <c r="C27" s="38">
        <v>2</v>
      </c>
      <c r="D27" s="509" t="s">
        <v>253</v>
      </c>
      <c r="E27" s="509"/>
      <c r="F27" s="509"/>
      <c r="G27" s="509"/>
      <c r="H27" s="509"/>
      <c r="I27" s="509"/>
      <c r="J27" s="509"/>
      <c r="K27" s="509"/>
      <c r="L27" s="424"/>
      <c r="M27" s="69">
        <v>2</v>
      </c>
      <c r="N27" s="70">
        <v>2</v>
      </c>
      <c r="P27" s="35" t="s">
        <v>423</v>
      </c>
      <c r="Q27" s="38">
        <v>2</v>
      </c>
      <c r="R27" s="516" t="s">
        <v>136</v>
      </c>
      <c r="S27" s="516"/>
      <c r="T27" s="516"/>
      <c r="U27" s="516"/>
      <c r="V27" s="516"/>
      <c r="W27" s="517"/>
      <c r="X27" s="424"/>
      <c r="Y27" s="69">
        <v>0</v>
      </c>
      <c r="Z27" s="70">
        <v>2</v>
      </c>
    </row>
    <row r="28" spans="1:30" ht="27" customHeight="1" x14ac:dyDescent="0.2">
      <c r="B28" s="35" t="s">
        <v>448</v>
      </c>
      <c r="C28" s="38">
        <v>1</v>
      </c>
      <c r="D28" s="509" t="s">
        <v>254</v>
      </c>
      <c r="E28" s="509"/>
      <c r="F28" s="509"/>
      <c r="G28" s="509"/>
      <c r="H28" s="509"/>
      <c r="I28" s="509"/>
      <c r="J28" s="509"/>
      <c r="K28" s="509"/>
      <c r="L28" s="424"/>
      <c r="M28" s="69">
        <v>0</v>
      </c>
      <c r="N28" s="70">
        <v>1</v>
      </c>
      <c r="P28" s="35" t="s">
        <v>448</v>
      </c>
      <c r="Q28" s="38">
        <v>1</v>
      </c>
      <c r="R28" s="516" t="s">
        <v>54</v>
      </c>
      <c r="S28" s="516"/>
      <c r="T28" s="516"/>
      <c r="U28" s="516"/>
      <c r="V28" s="516"/>
      <c r="W28" s="517"/>
      <c r="X28" s="424"/>
      <c r="Y28" s="69">
        <v>0</v>
      </c>
      <c r="Z28" s="70">
        <v>1</v>
      </c>
    </row>
    <row r="29" spans="1:30" ht="28.5" customHeight="1" x14ac:dyDescent="0.2">
      <c r="B29" s="35" t="s">
        <v>449</v>
      </c>
      <c r="C29" s="38">
        <v>0</v>
      </c>
      <c r="D29" s="511" t="s">
        <v>167</v>
      </c>
      <c r="E29" s="511"/>
      <c r="F29" s="511"/>
      <c r="G29" s="511"/>
      <c r="H29" s="511"/>
      <c r="I29" s="511"/>
      <c r="J29" s="511"/>
      <c r="K29" s="511"/>
      <c r="L29" s="425"/>
      <c r="M29" s="71">
        <v>0</v>
      </c>
      <c r="N29" s="72">
        <v>0</v>
      </c>
      <c r="P29" s="35" t="s">
        <v>449</v>
      </c>
      <c r="Q29" s="38">
        <v>0</v>
      </c>
      <c r="R29" s="516" t="s">
        <v>244</v>
      </c>
      <c r="S29" s="516"/>
      <c r="T29" s="516"/>
      <c r="U29" s="516"/>
      <c r="V29" s="516"/>
      <c r="W29" s="517"/>
      <c r="X29" s="425"/>
      <c r="Y29" s="71">
        <v>0</v>
      </c>
      <c r="Z29" s="72">
        <v>0</v>
      </c>
    </row>
    <row r="30" spans="1:30" ht="42.75" customHeight="1" x14ac:dyDescent="0.2">
      <c r="B30" s="508" t="s">
        <v>127</v>
      </c>
      <c r="C30" s="508"/>
      <c r="D30" s="508"/>
      <c r="E30" s="508"/>
      <c r="F30" s="508"/>
      <c r="G30" s="508"/>
      <c r="H30" s="508"/>
      <c r="I30" s="508"/>
      <c r="J30" s="508"/>
      <c r="K30" s="508"/>
      <c r="L30"/>
      <c r="M30" s="28" t="s">
        <v>423</v>
      </c>
      <c r="N30" s="51">
        <f>(M25*N25+M26*N26+M27*N27+M28*N28+M29*N29)/SUM(M25:M29)</f>
        <v>2.5</v>
      </c>
      <c r="R30" s="508" t="str">
        <f>B30</f>
        <v>Take the average results from the questionnaires, national appointments and from the interviews</v>
      </c>
      <c r="S30" s="508"/>
      <c r="T30" s="508"/>
      <c r="U30" s="508"/>
      <c r="V30" s="508"/>
      <c r="W30" s="508"/>
      <c r="X30" s="126"/>
      <c r="Y30" s="28" t="s">
        <v>423</v>
      </c>
      <c r="Z30" s="51">
        <f>(Y25*Z25+Y26*Z26+Y27*Z27+Y28*Z28+Y29*Z29)/SUM(Y25:Y29)</f>
        <v>3</v>
      </c>
    </row>
    <row r="31" spans="1:30" x14ac:dyDescent="0.2">
      <c r="A31" s="28" t="s">
        <v>464</v>
      </c>
      <c r="B31" s="61" t="s">
        <v>168</v>
      </c>
      <c r="C31" s="35" t="s">
        <v>249</v>
      </c>
      <c r="D31" s="35"/>
      <c r="G31" s="28"/>
      <c r="I31" s="65" t="str">
        <f>B31</f>
        <v>2.3.1</v>
      </c>
      <c r="J31" s="28" t="s">
        <v>429</v>
      </c>
      <c r="K31" s="92" t="s">
        <v>479</v>
      </c>
      <c r="L31" s="92"/>
      <c r="M31" s="92"/>
      <c r="N31" s="92"/>
      <c r="P31" s="28" t="s">
        <v>464</v>
      </c>
      <c r="Q31" s="28" t="s">
        <v>169</v>
      </c>
      <c r="R31" s="35" t="s">
        <v>245</v>
      </c>
      <c r="V31" s="102" t="s">
        <v>542</v>
      </c>
      <c r="W31" s="65" t="str">
        <f>Q31</f>
        <v>2.3.2</v>
      </c>
      <c r="X31" s="28" t="s">
        <v>429</v>
      </c>
      <c r="Y31" s="92" t="s">
        <v>479</v>
      </c>
    </row>
    <row r="32" spans="1:30" ht="19.5" customHeight="1" x14ac:dyDescent="0.2">
      <c r="B32" s="131"/>
      <c r="C32" s="518" t="s">
        <v>250</v>
      </c>
      <c r="D32" s="518"/>
      <c r="E32" s="518"/>
      <c r="F32" s="131"/>
      <c r="G32" s="131"/>
      <c r="H32" s="131"/>
      <c r="I32" s="79">
        <v>2.5</v>
      </c>
      <c r="J32" s="56">
        <v>0.5</v>
      </c>
      <c r="K32" s="91">
        <f>I32*J32</f>
        <v>1.25</v>
      </c>
      <c r="R32" s="35"/>
      <c r="W32" s="79">
        <v>3</v>
      </c>
      <c r="X32" s="56">
        <v>0.5</v>
      </c>
      <c r="Y32" s="91">
        <f>W32*X32</f>
        <v>1.5</v>
      </c>
      <c r="AB32" s="367" t="s">
        <v>170</v>
      </c>
      <c r="AC32" s="409"/>
      <c r="AD32" s="76">
        <f>K32+Y32</f>
        <v>2.75</v>
      </c>
    </row>
    <row r="34" spans="1:30" ht="18" customHeight="1" x14ac:dyDescent="0.2">
      <c r="A34" s="431" t="s">
        <v>418</v>
      </c>
      <c r="B34" s="416"/>
      <c r="C34" s="416"/>
      <c r="D34" s="416"/>
      <c r="E34" s="50"/>
      <c r="F34" s="50"/>
      <c r="G34" s="50"/>
      <c r="H34" s="50"/>
      <c r="I34" s="50"/>
      <c r="J34" s="50"/>
      <c r="K34" s="93"/>
      <c r="L34" s="423" t="s">
        <v>499</v>
      </c>
      <c r="M34" s="130" t="s">
        <v>399</v>
      </c>
      <c r="N34" s="67" t="s">
        <v>496</v>
      </c>
      <c r="O34" s="118"/>
      <c r="P34" s="49"/>
      <c r="Q34" s="49" t="s">
        <v>496</v>
      </c>
      <c r="R34" s="49"/>
      <c r="S34" s="428"/>
      <c r="T34" s="428"/>
      <c r="U34" s="428"/>
      <c r="V34" s="428"/>
      <c r="W34" s="49"/>
      <c r="X34" s="423" t="s">
        <v>499</v>
      </c>
      <c r="Y34" s="130" t="s">
        <v>399</v>
      </c>
      <c r="Z34" s="130" t="s">
        <v>496</v>
      </c>
    </row>
    <row r="35" spans="1:30" ht="27" customHeight="1" x14ac:dyDescent="0.2">
      <c r="A35" s="28"/>
      <c r="B35" s="35" t="s">
        <v>419</v>
      </c>
      <c r="C35" s="38">
        <v>4</v>
      </c>
      <c r="D35" s="509" t="s">
        <v>251</v>
      </c>
      <c r="E35" s="509"/>
      <c r="F35" s="509"/>
      <c r="G35" s="509"/>
      <c r="H35" s="509"/>
      <c r="I35" s="509"/>
      <c r="J35" s="509"/>
      <c r="K35" s="509"/>
      <c r="L35" s="424"/>
      <c r="M35" s="69">
        <v>0</v>
      </c>
      <c r="N35" s="70">
        <v>4</v>
      </c>
      <c r="O35" s="118"/>
      <c r="P35" s="35" t="s">
        <v>419</v>
      </c>
      <c r="Q35" s="38">
        <v>4</v>
      </c>
      <c r="R35" s="516" t="str">
        <f>R25</f>
        <v>Very good planned vs progress output indicator, regular frequency reporting</v>
      </c>
      <c r="S35" s="516"/>
      <c r="T35" s="516"/>
      <c r="U35" s="516"/>
      <c r="V35" s="516"/>
      <c r="W35" s="517"/>
      <c r="X35" s="424"/>
      <c r="Y35" s="69">
        <v>0</v>
      </c>
      <c r="Z35" s="70">
        <v>4</v>
      </c>
    </row>
    <row r="36" spans="1:30" ht="21.75" customHeight="1" x14ac:dyDescent="0.2">
      <c r="B36" s="35" t="s">
        <v>421</v>
      </c>
      <c r="C36" s="38">
        <v>3</v>
      </c>
      <c r="D36" s="509" t="s">
        <v>252</v>
      </c>
      <c r="E36" s="509"/>
      <c r="F36" s="509"/>
      <c r="G36" s="509"/>
      <c r="H36" s="509"/>
      <c r="I36" s="509"/>
      <c r="J36" s="509"/>
      <c r="K36" s="509"/>
      <c r="L36" s="424"/>
      <c r="M36" s="69">
        <v>0</v>
      </c>
      <c r="N36" s="70">
        <v>3</v>
      </c>
      <c r="O36" s="118"/>
      <c r="P36" s="35" t="s">
        <v>421</v>
      </c>
      <c r="Q36" s="38">
        <v>3</v>
      </c>
      <c r="R36" s="516" t="str">
        <f>R26</f>
        <v>Some planned vs progress outcome indicators are missing</v>
      </c>
      <c r="S36" s="516"/>
      <c r="T36" s="516"/>
      <c r="U36" s="516"/>
      <c r="V36" s="516"/>
      <c r="W36" s="517"/>
      <c r="X36" s="424"/>
      <c r="Y36" s="69">
        <v>1</v>
      </c>
      <c r="Z36" s="70">
        <v>3</v>
      </c>
    </row>
    <row r="37" spans="1:30" ht="20.25" customHeight="1" x14ac:dyDescent="0.2">
      <c r="B37" s="35" t="s">
        <v>423</v>
      </c>
      <c r="C37" s="187">
        <v>2</v>
      </c>
      <c r="D37" s="509" t="s">
        <v>253</v>
      </c>
      <c r="E37" s="509"/>
      <c r="F37" s="509"/>
      <c r="G37" s="509"/>
      <c r="H37" s="509"/>
      <c r="I37" s="509"/>
      <c r="J37" s="509"/>
      <c r="K37" s="509"/>
      <c r="L37" s="424"/>
      <c r="M37" s="69">
        <v>2</v>
      </c>
      <c r="N37" s="70">
        <v>2</v>
      </c>
      <c r="P37" s="35" t="s">
        <v>423</v>
      </c>
      <c r="Q37" s="187">
        <v>2</v>
      </c>
      <c r="R37" s="516" t="str">
        <f>R27</f>
        <v xml:space="preserve">Average  quality of  reporting mechanisms, average frequency </v>
      </c>
      <c r="S37" s="516"/>
      <c r="T37" s="516"/>
      <c r="U37" s="516"/>
      <c r="V37" s="516"/>
      <c r="W37" s="517"/>
      <c r="X37" s="424"/>
      <c r="Y37" s="69">
        <v>3</v>
      </c>
      <c r="Z37" s="184">
        <v>2</v>
      </c>
    </row>
    <row r="38" spans="1:30" ht="27" customHeight="1" x14ac:dyDescent="0.2">
      <c r="B38" s="35" t="s">
        <v>448</v>
      </c>
      <c r="C38" s="38">
        <v>1</v>
      </c>
      <c r="D38" s="509" t="s">
        <v>254</v>
      </c>
      <c r="E38" s="509"/>
      <c r="F38" s="509"/>
      <c r="G38" s="509"/>
      <c r="H38" s="509"/>
      <c r="I38" s="509"/>
      <c r="J38" s="509"/>
      <c r="K38" s="509"/>
      <c r="L38" s="424"/>
      <c r="M38" s="69">
        <v>2</v>
      </c>
      <c r="N38" s="70">
        <v>1</v>
      </c>
      <c r="P38" s="35" t="s">
        <v>448</v>
      </c>
      <c r="Q38" s="38">
        <v>1</v>
      </c>
      <c r="R38" s="516" t="str">
        <f>R28</f>
        <v>Bad quality of reports and/or frequency of reporting</v>
      </c>
      <c r="S38" s="516"/>
      <c r="T38" s="516"/>
      <c r="U38" s="516"/>
      <c r="V38" s="516"/>
      <c r="W38" s="517"/>
      <c r="X38" s="424"/>
      <c r="Y38" s="69">
        <v>0</v>
      </c>
      <c r="Z38" s="70">
        <v>1</v>
      </c>
    </row>
    <row r="39" spans="1:30" ht="28.5" customHeight="1" x14ac:dyDescent="0.2">
      <c r="B39" s="35" t="s">
        <v>449</v>
      </c>
      <c r="C39" s="38">
        <v>0</v>
      </c>
      <c r="D39" s="511" t="s">
        <v>167</v>
      </c>
      <c r="E39" s="511"/>
      <c r="F39" s="511"/>
      <c r="G39" s="511"/>
      <c r="H39" s="511"/>
      <c r="I39" s="511"/>
      <c r="J39" s="511"/>
      <c r="K39" s="511"/>
      <c r="L39" s="425"/>
      <c r="M39" s="71">
        <v>0</v>
      </c>
      <c r="N39" s="72">
        <v>0</v>
      </c>
      <c r="P39" s="35" t="s">
        <v>449</v>
      </c>
      <c r="Q39" s="38">
        <v>0</v>
      </c>
      <c r="R39" s="516" t="str">
        <f>R29</f>
        <v>Non existant</v>
      </c>
      <c r="S39" s="516"/>
      <c r="T39" s="516"/>
      <c r="U39" s="516"/>
      <c r="V39" s="516"/>
      <c r="W39" s="517"/>
      <c r="X39" s="425"/>
      <c r="Y39" s="71">
        <v>0</v>
      </c>
      <c r="Z39" s="72">
        <v>0</v>
      </c>
    </row>
    <row r="40" spans="1:30" ht="42.75" customHeight="1" x14ac:dyDescent="0.2">
      <c r="B40" s="508" t="s">
        <v>127</v>
      </c>
      <c r="C40" s="508"/>
      <c r="D40" s="508"/>
      <c r="E40" s="508"/>
      <c r="F40" s="508"/>
      <c r="G40" s="508"/>
      <c r="H40" s="508"/>
      <c r="I40" s="508"/>
      <c r="J40" s="508"/>
      <c r="K40" s="508"/>
      <c r="L40"/>
      <c r="M40" s="28" t="s">
        <v>423</v>
      </c>
      <c r="N40" s="51">
        <f>(M35*N35+M36*N36+M37*N37+M38*N38+M39*N39)/SUM(M35:M39)</f>
        <v>1.5</v>
      </c>
      <c r="R40" s="508" t="str">
        <f>B40</f>
        <v>Take the average results from the questionnaires, national appointments and from the interviews</v>
      </c>
      <c r="S40" s="508"/>
      <c r="T40" s="508"/>
      <c r="U40" s="508"/>
      <c r="V40" s="508"/>
      <c r="W40" s="508"/>
      <c r="X40" s="126"/>
      <c r="Y40" s="28" t="s">
        <v>423</v>
      </c>
      <c r="Z40" s="51">
        <f>(Y35*Z35+Y36*Z36+Y37*Z37+Y38*Z38+Y39*Z39)/SUM(Y35:Y39)</f>
        <v>2.25</v>
      </c>
    </row>
    <row r="41" spans="1:30" x14ac:dyDescent="0.2">
      <c r="A41" s="28" t="s">
        <v>464</v>
      </c>
      <c r="B41" s="61" t="s">
        <v>168</v>
      </c>
      <c r="C41" s="35" t="s">
        <v>249</v>
      </c>
      <c r="D41" s="35"/>
      <c r="G41" s="28"/>
      <c r="I41" s="65" t="str">
        <f>B41</f>
        <v>2.3.1</v>
      </c>
      <c r="J41" s="28" t="s">
        <v>429</v>
      </c>
      <c r="K41" s="92" t="s">
        <v>479</v>
      </c>
      <c r="L41" s="92"/>
      <c r="M41" s="92"/>
      <c r="N41" s="92"/>
      <c r="P41" s="28" t="s">
        <v>464</v>
      </c>
      <c r="Q41" s="28" t="s">
        <v>169</v>
      </c>
      <c r="R41" s="35" t="s">
        <v>245</v>
      </c>
      <c r="V41" s="102" t="s">
        <v>542</v>
      </c>
      <c r="W41" s="65" t="str">
        <f>Q41</f>
        <v>2.3.2</v>
      </c>
      <c r="X41" s="28" t="s">
        <v>429</v>
      </c>
      <c r="Y41" s="92" t="s">
        <v>479</v>
      </c>
    </row>
    <row r="42" spans="1:30" ht="19.5" customHeight="1" x14ac:dyDescent="0.2">
      <c r="B42" s="131"/>
      <c r="C42" s="518" t="s">
        <v>250</v>
      </c>
      <c r="D42" s="518"/>
      <c r="E42" s="518"/>
      <c r="F42" s="131"/>
      <c r="G42" s="131"/>
      <c r="H42" s="131"/>
      <c r="I42" s="79">
        <f>N40</f>
        <v>1.5</v>
      </c>
      <c r="J42" s="56">
        <v>0.5</v>
      </c>
      <c r="K42" s="91">
        <f>I42*J42</f>
        <v>0.75</v>
      </c>
      <c r="R42" s="35"/>
      <c r="W42" s="79">
        <f>Z40</f>
        <v>2.25</v>
      </c>
      <c r="X42" s="56">
        <v>0.5</v>
      </c>
      <c r="Y42" s="91">
        <f>W42*X42</f>
        <v>1.125</v>
      </c>
      <c r="AB42" s="367" t="s">
        <v>170</v>
      </c>
      <c r="AC42" s="409"/>
      <c r="AD42" s="76">
        <f>K42+Y42</f>
        <v>1.875</v>
      </c>
    </row>
    <row r="44" spans="1:30" ht="18" customHeight="1" x14ac:dyDescent="0.2">
      <c r="A44" s="415" t="str">
        <f>Criteria1.1.1!D56</f>
        <v>Agriculture and Rural Development</v>
      </c>
      <c r="B44" s="416"/>
      <c r="C44" s="416"/>
      <c r="D44" s="416"/>
      <c r="E44" s="50"/>
      <c r="F44" s="50"/>
      <c r="G44" s="50"/>
      <c r="H44" s="50"/>
      <c r="I44" s="50"/>
      <c r="J44" s="50"/>
      <c r="K44" s="93"/>
      <c r="L44" s="423" t="s">
        <v>499</v>
      </c>
      <c r="M44" s="130" t="s">
        <v>399</v>
      </c>
      <c r="N44" s="67" t="s">
        <v>496</v>
      </c>
      <c r="O44" s="118"/>
      <c r="P44" s="49"/>
      <c r="Q44" s="49" t="s">
        <v>496</v>
      </c>
      <c r="R44" s="49"/>
      <c r="S44" s="428"/>
      <c r="T44" s="428"/>
      <c r="U44" s="428"/>
      <c r="V44" s="428"/>
      <c r="W44" s="49"/>
      <c r="X44" s="423" t="s">
        <v>499</v>
      </c>
      <c r="Y44" s="130" t="s">
        <v>399</v>
      </c>
      <c r="Z44" s="130" t="s">
        <v>496</v>
      </c>
    </row>
    <row r="45" spans="1:30" ht="27" customHeight="1" x14ac:dyDescent="0.2">
      <c r="A45" s="28"/>
      <c r="B45" s="35" t="s">
        <v>419</v>
      </c>
      <c r="C45" s="187">
        <v>4</v>
      </c>
      <c r="D45" s="509" t="s">
        <v>251</v>
      </c>
      <c r="E45" s="509"/>
      <c r="F45" s="509"/>
      <c r="G45" s="509"/>
      <c r="H45" s="509"/>
      <c r="I45" s="509"/>
      <c r="J45" s="509"/>
      <c r="K45" s="509"/>
      <c r="L45" s="424"/>
      <c r="M45" s="69">
        <v>1</v>
      </c>
      <c r="N45" s="184">
        <v>4</v>
      </c>
      <c r="O45" s="118"/>
      <c r="P45" s="35" t="s">
        <v>419</v>
      </c>
      <c r="Q45" s="187">
        <v>4</v>
      </c>
      <c r="R45" s="516" t="str">
        <f>R35</f>
        <v>Very good planned vs progress output indicator, regular frequency reporting</v>
      </c>
      <c r="S45" s="516"/>
      <c r="T45" s="516"/>
      <c r="U45" s="516"/>
      <c r="V45" s="516"/>
      <c r="W45" s="517"/>
      <c r="X45" s="424"/>
      <c r="Y45" s="69">
        <v>0</v>
      </c>
      <c r="Z45" s="184">
        <v>4</v>
      </c>
    </row>
    <row r="46" spans="1:30" ht="21.75" customHeight="1" x14ac:dyDescent="0.2">
      <c r="B46" s="35" t="s">
        <v>421</v>
      </c>
      <c r="C46" s="187">
        <v>3</v>
      </c>
      <c r="D46" s="509" t="s">
        <v>252</v>
      </c>
      <c r="E46" s="509"/>
      <c r="F46" s="509"/>
      <c r="G46" s="509"/>
      <c r="H46" s="509"/>
      <c r="I46" s="509"/>
      <c r="J46" s="509"/>
      <c r="K46" s="509"/>
      <c r="L46" s="424"/>
      <c r="M46" s="69">
        <v>3</v>
      </c>
      <c r="N46" s="70">
        <v>3</v>
      </c>
      <c r="O46" s="118"/>
      <c r="P46" s="35" t="s">
        <v>421</v>
      </c>
      <c r="Q46" s="38">
        <v>3</v>
      </c>
      <c r="R46" s="516" t="str">
        <f>R36</f>
        <v>Some planned vs progress outcome indicators are missing</v>
      </c>
      <c r="S46" s="516"/>
      <c r="T46" s="516"/>
      <c r="U46" s="516"/>
      <c r="V46" s="516"/>
      <c r="W46" s="517"/>
      <c r="X46" s="424"/>
      <c r="Y46" s="69">
        <v>3</v>
      </c>
      <c r="Z46" s="70">
        <v>3</v>
      </c>
    </row>
    <row r="47" spans="1:30" ht="20.25" customHeight="1" x14ac:dyDescent="0.2">
      <c r="B47" s="35" t="s">
        <v>423</v>
      </c>
      <c r="C47" s="38">
        <v>2</v>
      </c>
      <c r="D47" s="509" t="s">
        <v>253</v>
      </c>
      <c r="E47" s="509"/>
      <c r="F47" s="509"/>
      <c r="G47" s="509"/>
      <c r="H47" s="509"/>
      <c r="I47" s="509"/>
      <c r="J47" s="509"/>
      <c r="K47" s="509"/>
      <c r="L47" s="424"/>
      <c r="M47" s="72">
        <v>0</v>
      </c>
      <c r="N47" s="70">
        <v>2</v>
      </c>
      <c r="P47" s="35" t="s">
        <v>423</v>
      </c>
      <c r="Q47" s="38">
        <v>2</v>
      </c>
      <c r="R47" s="516" t="str">
        <f>R37</f>
        <v xml:space="preserve">Average  quality of  reporting mechanisms, average frequency </v>
      </c>
      <c r="S47" s="516"/>
      <c r="T47" s="516"/>
      <c r="U47" s="516"/>
      <c r="V47" s="516"/>
      <c r="W47" s="517"/>
      <c r="X47" s="424"/>
      <c r="Y47" s="72">
        <v>1</v>
      </c>
      <c r="Z47" s="70">
        <v>2</v>
      </c>
    </row>
    <row r="48" spans="1:30" ht="27" customHeight="1" x14ac:dyDescent="0.2">
      <c r="B48" s="35" t="s">
        <v>448</v>
      </c>
      <c r="C48" s="38">
        <v>1</v>
      </c>
      <c r="D48" s="509" t="s">
        <v>254</v>
      </c>
      <c r="E48" s="509"/>
      <c r="F48" s="509"/>
      <c r="G48" s="509"/>
      <c r="H48" s="509"/>
      <c r="I48" s="509"/>
      <c r="J48" s="509"/>
      <c r="K48" s="509"/>
      <c r="L48" s="424"/>
      <c r="M48" s="72">
        <v>0</v>
      </c>
      <c r="N48" s="70">
        <v>1</v>
      </c>
      <c r="P48" s="35" t="s">
        <v>448</v>
      </c>
      <c r="Q48" s="38">
        <v>1</v>
      </c>
      <c r="R48" s="516" t="str">
        <f>R38</f>
        <v>Bad quality of reports and/or frequency of reporting</v>
      </c>
      <c r="S48" s="516"/>
      <c r="T48" s="516"/>
      <c r="U48" s="516"/>
      <c r="V48" s="516"/>
      <c r="W48" s="517"/>
      <c r="X48" s="424"/>
      <c r="Y48" s="72">
        <v>0</v>
      </c>
      <c r="Z48" s="70">
        <v>1</v>
      </c>
    </row>
    <row r="49" spans="1:30" ht="28.5" customHeight="1" x14ac:dyDescent="0.2">
      <c r="B49" s="35" t="s">
        <v>449</v>
      </c>
      <c r="C49" s="38">
        <v>0</v>
      </c>
      <c r="D49" s="511" t="s">
        <v>167</v>
      </c>
      <c r="E49" s="511"/>
      <c r="F49" s="511"/>
      <c r="G49" s="511"/>
      <c r="H49" s="511"/>
      <c r="I49" s="511"/>
      <c r="J49" s="511"/>
      <c r="K49" s="511"/>
      <c r="L49" s="425"/>
      <c r="M49" s="72">
        <v>0</v>
      </c>
      <c r="N49" s="72">
        <v>0</v>
      </c>
      <c r="P49" s="35" t="s">
        <v>449</v>
      </c>
      <c r="Q49" s="38">
        <v>0</v>
      </c>
      <c r="R49" s="516" t="str">
        <f>R39</f>
        <v>Non existant</v>
      </c>
      <c r="S49" s="516"/>
      <c r="T49" s="516"/>
      <c r="U49" s="516"/>
      <c r="V49" s="516"/>
      <c r="W49" s="517"/>
      <c r="X49" s="425"/>
      <c r="Y49" s="72">
        <v>0</v>
      </c>
      <c r="Z49" s="72">
        <v>0</v>
      </c>
    </row>
    <row r="50" spans="1:30" ht="42.75" customHeight="1" x14ac:dyDescent="0.2">
      <c r="B50" s="508" t="s">
        <v>127</v>
      </c>
      <c r="C50" s="508"/>
      <c r="D50" s="508"/>
      <c r="E50" s="508"/>
      <c r="F50" s="508"/>
      <c r="G50" s="508"/>
      <c r="H50" s="508"/>
      <c r="I50" s="508"/>
      <c r="J50" s="508"/>
      <c r="K50" s="508"/>
      <c r="L50"/>
      <c r="M50" s="28" t="s">
        <v>423</v>
      </c>
      <c r="N50" s="51">
        <f>(M45*N45+M46*N46+M47*N47+M48*N48+M49*N49)/SUM(M45:M49)</f>
        <v>3.25</v>
      </c>
      <c r="R50" s="508" t="str">
        <f>B50</f>
        <v>Take the average results from the questionnaires, national appointments and from the interviews</v>
      </c>
      <c r="S50" s="508"/>
      <c r="T50" s="508"/>
      <c r="U50" s="508"/>
      <c r="V50" s="508"/>
      <c r="W50" s="508"/>
      <c r="X50" s="126"/>
      <c r="Y50" s="28" t="s">
        <v>423</v>
      </c>
      <c r="Z50" s="51">
        <f>(Y45*Z45+Y46*Z46+Y47*Z47+Y48*Z48+Y49*Z49)/SUM(Y45:Y49)</f>
        <v>2.75</v>
      </c>
      <c r="AA50" s="72">
        <v>0</v>
      </c>
    </row>
    <row r="51" spans="1:30" x14ac:dyDescent="0.2">
      <c r="A51" s="28" t="s">
        <v>464</v>
      </c>
      <c r="B51" s="61" t="s">
        <v>168</v>
      </c>
      <c r="C51" s="35" t="s">
        <v>249</v>
      </c>
      <c r="D51" s="35"/>
      <c r="G51" s="28"/>
      <c r="I51" s="65" t="str">
        <f>B51</f>
        <v>2.3.1</v>
      </c>
      <c r="J51" s="28" t="s">
        <v>429</v>
      </c>
      <c r="K51" s="92" t="s">
        <v>479</v>
      </c>
      <c r="L51" s="92"/>
      <c r="M51" s="92"/>
      <c r="N51" s="92"/>
      <c r="P51" s="28" t="s">
        <v>464</v>
      </c>
      <c r="Q51" s="28" t="s">
        <v>169</v>
      </c>
      <c r="R51" s="35" t="s">
        <v>245</v>
      </c>
      <c r="V51" s="102" t="s">
        <v>542</v>
      </c>
      <c r="W51" s="65" t="str">
        <f>Q51</f>
        <v>2.3.2</v>
      </c>
      <c r="X51" s="28" t="s">
        <v>429</v>
      </c>
      <c r="Y51" s="92" t="s">
        <v>479</v>
      </c>
    </row>
    <row r="52" spans="1:30" ht="19.5" customHeight="1" x14ac:dyDescent="0.2">
      <c r="B52" s="131"/>
      <c r="C52" s="518" t="s">
        <v>250</v>
      </c>
      <c r="D52" s="518"/>
      <c r="E52" s="518"/>
      <c r="F52" s="131"/>
      <c r="G52" s="131"/>
      <c r="H52" s="131"/>
      <c r="I52" s="298">
        <v>1.5</v>
      </c>
      <c r="J52" s="56">
        <v>0.5</v>
      </c>
      <c r="K52" s="91">
        <v>0.75</v>
      </c>
      <c r="R52" s="35"/>
      <c r="W52" s="79">
        <v>3.25</v>
      </c>
      <c r="X52" s="56">
        <v>0.5</v>
      </c>
      <c r="Y52" s="91">
        <f>W52*X52</f>
        <v>1.625</v>
      </c>
      <c r="AB52" s="367" t="s">
        <v>170</v>
      </c>
      <c r="AC52" s="409"/>
      <c r="AD52" s="76">
        <f>K52+Y52</f>
        <v>2.375</v>
      </c>
    </row>
  </sheetData>
  <mergeCells count="94">
    <mergeCell ref="AB42:AC42"/>
    <mergeCell ref="X44:X49"/>
    <mergeCell ref="R30:W30"/>
    <mergeCell ref="AB32:AC32"/>
    <mergeCell ref="A34:D34"/>
    <mergeCell ref="L34:L39"/>
    <mergeCell ref="S34:V34"/>
    <mergeCell ref="X34:X39"/>
    <mergeCell ref="D35:K35"/>
    <mergeCell ref="R35:W35"/>
    <mergeCell ref="D39:K39"/>
    <mergeCell ref="R39:W39"/>
    <mergeCell ref="B30:K30"/>
    <mergeCell ref="C32:E32"/>
    <mergeCell ref="R37:W37"/>
    <mergeCell ref="C42:E42"/>
    <mergeCell ref="AB52:AC52"/>
    <mergeCell ref="D48:K48"/>
    <mergeCell ref="R48:W48"/>
    <mergeCell ref="D49:K49"/>
    <mergeCell ref="R49:W49"/>
    <mergeCell ref="C52:E52"/>
    <mergeCell ref="R47:W47"/>
    <mergeCell ref="B50:K50"/>
    <mergeCell ref="R50:W50"/>
    <mergeCell ref="D36:K36"/>
    <mergeCell ref="R36:W36"/>
    <mergeCell ref="D37:K37"/>
    <mergeCell ref="D38:K38"/>
    <mergeCell ref="R38:W38"/>
    <mergeCell ref="D46:K46"/>
    <mergeCell ref="R46:W46"/>
    <mergeCell ref="D47:K47"/>
    <mergeCell ref="B40:K40"/>
    <mergeCell ref="R40:W40"/>
    <mergeCell ref="A44:D44"/>
    <mergeCell ref="L44:L49"/>
    <mergeCell ref="S44:V44"/>
    <mergeCell ref="D45:K45"/>
    <mergeCell ref="R45:W45"/>
    <mergeCell ref="A24:C24"/>
    <mergeCell ref="L24:L29"/>
    <mergeCell ref="S24:V24"/>
    <mergeCell ref="X24:X29"/>
    <mergeCell ref="D25:K25"/>
    <mergeCell ref="R25:W25"/>
    <mergeCell ref="R27:W27"/>
    <mergeCell ref="R28:W28"/>
    <mergeCell ref="R26:W26"/>
    <mergeCell ref="D27:K27"/>
    <mergeCell ref="D28:K28"/>
    <mergeCell ref="D29:K29"/>
    <mergeCell ref="R29:W29"/>
    <mergeCell ref="D26:K26"/>
    <mergeCell ref="B19:K19"/>
    <mergeCell ref="R19:W19"/>
    <mergeCell ref="AB21:AC21"/>
    <mergeCell ref="D15:K15"/>
    <mergeCell ref="R15:W15"/>
    <mergeCell ref="D16:K16"/>
    <mergeCell ref="D17:K17"/>
    <mergeCell ref="R17:W17"/>
    <mergeCell ref="D18:K18"/>
    <mergeCell ref="R18:W18"/>
    <mergeCell ref="R16:W16"/>
    <mergeCell ref="C21:E21"/>
    <mergeCell ref="A13:C13"/>
    <mergeCell ref="L13:L18"/>
    <mergeCell ref="S13:V13"/>
    <mergeCell ref="X13:X18"/>
    <mergeCell ref="D14:K14"/>
    <mergeCell ref="R14:W14"/>
    <mergeCell ref="B9:K9"/>
    <mergeCell ref="R9:W9"/>
    <mergeCell ref="AB11:AC11"/>
    <mergeCell ref="C11:E11"/>
    <mergeCell ref="D7:K7"/>
    <mergeCell ref="R7:W7"/>
    <mergeCell ref="D8:K8"/>
    <mergeCell ref="R8:W8"/>
    <mergeCell ref="F1:O1"/>
    <mergeCell ref="P1:V1"/>
    <mergeCell ref="A2:I2"/>
    <mergeCell ref="P2:X2"/>
    <mergeCell ref="A3:C3"/>
    <mergeCell ref="L3:L8"/>
    <mergeCell ref="S3:V3"/>
    <mergeCell ref="X3:X8"/>
    <mergeCell ref="D4:K4"/>
    <mergeCell ref="R4:W4"/>
    <mergeCell ref="R6:W6"/>
    <mergeCell ref="D5:K5"/>
    <mergeCell ref="R5:W5"/>
    <mergeCell ref="D6:K6"/>
  </mergeCells>
  <phoneticPr fontId="41" type="noConversion"/>
  <pageMargins left="0.7" right="0.7" top="0.75" bottom="0.75" header="0.3" footer="0.3"/>
  <rowBreaks count="1" manualBreakCount="1">
    <brk id="52" max="16383" man="1"/>
  </rowBreaks>
  <colBreaks count="2" manualBreakCount="2">
    <brk id="15" max="1048575" man="1"/>
    <brk id="30" max="1048575" man="1"/>
  </colBreaks>
  <drawing r:id="rId1"/>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8"/>
  <sheetViews>
    <sheetView topLeftCell="A40" workbookViewId="0">
      <selection activeCell="AB46" sqref="AB46"/>
    </sheetView>
  </sheetViews>
  <sheetFormatPr defaultColWidth="9.140625" defaultRowHeight="12.75" x14ac:dyDescent="0.2"/>
  <cols>
    <col min="6" max="6" width="3.28515625" customWidth="1"/>
    <col min="7" max="8" width="4.42578125" customWidth="1"/>
    <col min="9" max="9" width="16" customWidth="1"/>
    <col min="10" max="10" width="7" customWidth="1"/>
    <col min="11" max="12" width="6.42578125" style="91" customWidth="1"/>
    <col min="13" max="13" width="4.140625" customWidth="1"/>
    <col min="15" max="15" width="7.140625" customWidth="1"/>
    <col min="21" max="21" width="12" customWidth="1"/>
    <col min="23" max="23" width="4.28515625" style="91" customWidth="1"/>
    <col min="24" max="24" width="7.140625" customWidth="1"/>
    <col min="25" max="26" width="7.42578125" customWidth="1"/>
  </cols>
  <sheetData>
    <row r="1" spans="1:28" ht="18" customHeight="1" x14ac:dyDescent="0.2">
      <c r="F1" s="421" t="s">
        <v>173</v>
      </c>
      <c r="G1" s="421"/>
      <c r="H1" s="421"/>
      <c r="I1" s="421"/>
      <c r="J1" s="421"/>
      <c r="K1" s="421"/>
      <c r="L1" s="421"/>
      <c r="M1" s="421"/>
      <c r="N1" s="502" t="s">
        <v>174</v>
      </c>
      <c r="O1" s="417"/>
      <c r="P1" s="417"/>
      <c r="Q1" s="417"/>
      <c r="R1" s="417"/>
      <c r="S1" s="417"/>
      <c r="T1" s="417"/>
    </row>
    <row r="2" spans="1:28" ht="18" customHeight="1" x14ac:dyDescent="0.2">
      <c r="A2" s="420" t="s">
        <v>175</v>
      </c>
      <c r="B2" s="422"/>
      <c r="C2" s="422"/>
      <c r="D2" s="422"/>
      <c r="E2" s="422"/>
      <c r="F2" s="422"/>
      <c r="G2" s="422"/>
      <c r="H2" s="422"/>
      <c r="I2" s="422"/>
      <c r="J2" s="128"/>
      <c r="K2" s="119"/>
      <c r="L2" s="129"/>
      <c r="M2" s="118"/>
      <c r="N2" s="420" t="s">
        <v>176</v>
      </c>
      <c r="O2" s="420"/>
      <c r="P2" s="420"/>
      <c r="Q2" s="420"/>
      <c r="R2" s="420"/>
      <c r="S2" s="420"/>
      <c r="T2" s="420"/>
      <c r="U2" s="420"/>
      <c r="V2" s="420"/>
    </row>
    <row r="3" spans="1:28" ht="18" customHeight="1" x14ac:dyDescent="0.2">
      <c r="A3" s="390" t="str">
        <f>Criteria1.1.1!D6</f>
        <v>Justice Sector</v>
      </c>
      <c r="B3" s="391"/>
      <c r="C3" s="391"/>
      <c r="D3" s="50"/>
      <c r="E3" s="50"/>
      <c r="F3" s="50"/>
      <c r="G3" s="50"/>
      <c r="H3" s="50"/>
      <c r="I3" s="50"/>
      <c r="J3" s="50"/>
      <c r="K3" s="50"/>
      <c r="L3" s="50"/>
      <c r="M3" s="50"/>
      <c r="N3" s="50"/>
      <c r="O3" s="49" t="s">
        <v>496</v>
      </c>
      <c r="P3" s="49"/>
      <c r="Q3" s="428"/>
      <c r="R3" s="428"/>
      <c r="S3" s="428"/>
      <c r="T3" s="428"/>
      <c r="U3" s="49"/>
      <c r="V3" s="49"/>
    </row>
    <row r="4" spans="1:28" ht="27" customHeight="1" x14ac:dyDescent="0.2">
      <c r="A4" s="28"/>
      <c r="B4" s="38" t="s">
        <v>471</v>
      </c>
      <c r="C4" s="36">
        <v>4</v>
      </c>
      <c r="D4" s="507" t="s">
        <v>84</v>
      </c>
      <c r="E4" s="507"/>
      <c r="F4" s="507"/>
      <c r="G4" s="507"/>
      <c r="H4" s="507"/>
      <c r="I4" s="507"/>
      <c r="J4" s="423" t="s">
        <v>499</v>
      </c>
      <c r="K4" s="130" t="s">
        <v>399</v>
      </c>
      <c r="L4" s="67" t="s">
        <v>496</v>
      </c>
      <c r="M4" s="118"/>
      <c r="N4" s="35" t="s">
        <v>324</v>
      </c>
      <c r="O4" s="38">
        <v>4</v>
      </c>
      <c r="P4" s="507" t="s">
        <v>89</v>
      </c>
      <c r="Q4" s="507"/>
      <c r="R4" s="507"/>
      <c r="S4" s="507"/>
      <c r="T4" s="507"/>
      <c r="U4" s="507"/>
      <c r="V4" s="507"/>
      <c r="W4" s="126"/>
      <c r="X4" s="423" t="s">
        <v>499</v>
      </c>
      <c r="Y4" s="130" t="s">
        <v>399</v>
      </c>
      <c r="Z4" s="67" t="s">
        <v>496</v>
      </c>
    </row>
    <row r="5" spans="1:28" ht="21.75" customHeight="1" x14ac:dyDescent="0.2">
      <c r="B5" s="38" t="s">
        <v>472</v>
      </c>
      <c r="C5" s="36">
        <v>3</v>
      </c>
      <c r="D5" s="507" t="s">
        <v>85</v>
      </c>
      <c r="E5" s="507"/>
      <c r="F5" s="507"/>
      <c r="G5" s="507"/>
      <c r="H5" s="507"/>
      <c r="I5" s="507"/>
      <c r="J5" s="424"/>
      <c r="K5" s="69">
        <v>0</v>
      </c>
      <c r="L5" s="70">
        <v>4</v>
      </c>
      <c r="M5" s="118"/>
      <c r="N5" s="35" t="s">
        <v>471</v>
      </c>
      <c r="O5" s="38">
        <v>3</v>
      </c>
      <c r="P5" s="507" t="s">
        <v>90</v>
      </c>
      <c r="Q5" s="507"/>
      <c r="R5" s="507"/>
      <c r="S5" s="507"/>
      <c r="T5" s="507"/>
      <c r="U5" s="507"/>
      <c r="V5" s="507"/>
      <c r="W5" s="126"/>
      <c r="X5" s="424"/>
      <c r="Y5" s="69">
        <v>0</v>
      </c>
      <c r="Z5" s="70">
        <v>4</v>
      </c>
    </row>
    <row r="6" spans="1:28" ht="20.25" customHeight="1" x14ac:dyDescent="0.2">
      <c r="B6" s="38" t="s">
        <v>423</v>
      </c>
      <c r="C6" s="36">
        <v>2</v>
      </c>
      <c r="D6" s="507" t="s">
        <v>83</v>
      </c>
      <c r="E6" s="507"/>
      <c r="F6" s="507"/>
      <c r="G6" s="507"/>
      <c r="H6" s="507"/>
      <c r="I6" s="507"/>
      <c r="J6" s="424"/>
      <c r="K6" s="69">
        <v>0</v>
      </c>
      <c r="L6" s="70">
        <v>3</v>
      </c>
      <c r="N6" s="35" t="s">
        <v>423</v>
      </c>
      <c r="O6" s="38">
        <v>2</v>
      </c>
      <c r="P6" s="507" t="s">
        <v>91</v>
      </c>
      <c r="Q6" s="507"/>
      <c r="R6" s="507"/>
      <c r="S6" s="507"/>
      <c r="T6" s="507"/>
      <c r="U6" s="507"/>
      <c r="V6" s="126"/>
      <c r="W6" s="126"/>
      <c r="X6" s="424"/>
      <c r="Y6" s="69">
        <v>0</v>
      </c>
      <c r="Z6" s="70">
        <v>3</v>
      </c>
    </row>
    <row r="7" spans="1:28" ht="27" customHeight="1" x14ac:dyDescent="0.2">
      <c r="B7" s="38" t="s">
        <v>384</v>
      </c>
      <c r="C7" s="36">
        <v>1</v>
      </c>
      <c r="D7" s="507" t="s">
        <v>301</v>
      </c>
      <c r="E7" s="507"/>
      <c r="F7" s="507"/>
      <c r="G7" s="507"/>
      <c r="H7" s="507"/>
      <c r="I7" s="507"/>
      <c r="J7" s="424"/>
      <c r="K7" s="69">
        <v>0</v>
      </c>
      <c r="L7" s="70">
        <v>2</v>
      </c>
      <c r="N7" s="35" t="s">
        <v>88</v>
      </c>
      <c r="O7" s="38">
        <v>1</v>
      </c>
      <c r="P7" s="507" t="s">
        <v>92</v>
      </c>
      <c r="Q7" s="507"/>
      <c r="R7" s="507"/>
      <c r="S7" s="507"/>
      <c r="T7" s="507"/>
      <c r="U7" s="507"/>
      <c r="V7" s="507"/>
      <c r="W7" s="126"/>
      <c r="X7" s="424"/>
      <c r="Y7" s="69">
        <v>0</v>
      </c>
      <c r="Z7" s="70">
        <v>2</v>
      </c>
    </row>
    <row r="8" spans="1:28" ht="28.5" customHeight="1" x14ac:dyDescent="0.2">
      <c r="C8" s="117">
        <v>0</v>
      </c>
      <c r="D8" s="126" t="s">
        <v>82</v>
      </c>
      <c r="E8" s="126"/>
      <c r="F8" s="126"/>
      <c r="G8" s="126"/>
      <c r="H8" s="126"/>
      <c r="I8" s="126"/>
      <c r="J8" s="424"/>
      <c r="K8" s="69">
        <v>0</v>
      </c>
      <c r="L8" s="70">
        <v>1</v>
      </c>
      <c r="N8" s="35" t="s">
        <v>225</v>
      </c>
      <c r="O8" s="38">
        <v>0</v>
      </c>
      <c r="P8" s="507" t="s">
        <v>93</v>
      </c>
      <c r="Q8" s="507"/>
      <c r="R8" s="507"/>
      <c r="S8" s="507"/>
      <c r="T8" s="507"/>
      <c r="U8" s="507"/>
      <c r="V8" s="507"/>
      <c r="W8" s="126"/>
      <c r="X8" s="424"/>
      <c r="Y8" s="69">
        <v>2</v>
      </c>
      <c r="Z8" s="70">
        <v>1</v>
      </c>
    </row>
    <row r="9" spans="1:28" ht="42.75" customHeight="1" x14ac:dyDescent="0.2">
      <c r="C9" s="117"/>
      <c r="D9" s="126"/>
      <c r="E9" s="126"/>
      <c r="F9" s="126"/>
      <c r="G9" s="126"/>
      <c r="H9" s="126"/>
      <c r="I9" s="126"/>
      <c r="J9" s="425"/>
      <c r="K9" s="71">
        <v>2</v>
      </c>
      <c r="L9" s="72">
        <v>0</v>
      </c>
      <c r="P9" s="38"/>
      <c r="Q9" s="38"/>
      <c r="R9" s="38"/>
      <c r="S9" s="38"/>
      <c r="T9" s="38"/>
      <c r="U9" s="38"/>
      <c r="V9" s="38"/>
      <c r="W9" s="38"/>
      <c r="X9" s="425"/>
      <c r="Y9" s="71">
        <v>0</v>
      </c>
      <c r="Z9" s="72">
        <v>0</v>
      </c>
    </row>
    <row r="10" spans="1:28" ht="25.5" x14ac:dyDescent="0.2">
      <c r="B10" s="508" t="s">
        <v>127</v>
      </c>
      <c r="C10" s="508"/>
      <c r="D10" s="508"/>
      <c r="E10" s="508"/>
      <c r="F10" s="508"/>
      <c r="G10" s="508"/>
      <c r="H10" s="508"/>
      <c r="I10" s="508"/>
      <c r="K10" s="28" t="s">
        <v>423</v>
      </c>
      <c r="L10" s="51">
        <f>(K5*L5+K6*L6+K7*L7+K8*L8+K9*L9)/SUM(K5:K9)</f>
        <v>0</v>
      </c>
      <c r="P10" s="508" t="str">
        <f>B10</f>
        <v>Take the average results from the questionnaires, national appointments and from the interviews</v>
      </c>
      <c r="Q10" s="508"/>
      <c r="R10" s="508"/>
      <c r="S10" s="508"/>
      <c r="T10" s="508"/>
      <c r="U10" s="508"/>
      <c r="V10" s="508"/>
      <c r="W10"/>
      <c r="Y10" s="28" t="s">
        <v>423</v>
      </c>
      <c r="Z10" s="51">
        <f>(Y5*Z5+Y6*Z6+Y7*Z7+Y8*Z8+Y9*Z9)/SUM(Y5:Y9)</f>
        <v>1</v>
      </c>
    </row>
    <row r="11" spans="1:28" ht="19.5" customHeight="1" x14ac:dyDescent="0.2">
      <c r="A11" s="28" t="s">
        <v>464</v>
      </c>
      <c r="B11" s="61" t="s">
        <v>178</v>
      </c>
      <c r="C11" s="35" t="s">
        <v>179</v>
      </c>
      <c r="D11" s="35"/>
      <c r="G11" s="28"/>
      <c r="I11" s="65" t="str">
        <f>B11</f>
        <v>3.1.1</v>
      </c>
      <c r="J11" s="28" t="s">
        <v>429</v>
      </c>
      <c r="K11" s="92" t="s">
        <v>479</v>
      </c>
      <c r="L11" s="92"/>
      <c r="N11" s="28" t="s">
        <v>464</v>
      </c>
      <c r="O11" s="28" t="s">
        <v>177</v>
      </c>
      <c r="P11" s="35" t="s">
        <v>86</v>
      </c>
      <c r="T11" s="28" t="s">
        <v>496</v>
      </c>
      <c r="U11" s="65" t="str">
        <f>O11</f>
        <v>3.1.2</v>
      </c>
      <c r="V11" s="28" t="s">
        <v>429</v>
      </c>
      <c r="W11" s="92" t="s">
        <v>479</v>
      </c>
    </row>
    <row r="12" spans="1:28" ht="12.75" customHeight="1" x14ac:dyDescent="0.2">
      <c r="C12" s="367" t="s">
        <v>180</v>
      </c>
      <c r="D12" s="409"/>
      <c r="E12" s="409"/>
      <c r="F12" s="409"/>
      <c r="G12" s="409"/>
      <c r="I12" s="79">
        <v>1</v>
      </c>
      <c r="J12" s="56">
        <v>0.5</v>
      </c>
      <c r="K12" s="91">
        <f>I12*J12</f>
        <v>0.5</v>
      </c>
      <c r="P12" s="35" t="s">
        <v>87</v>
      </c>
      <c r="U12" s="127">
        <v>1</v>
      </c>
      <c r="V12" s="56">
        <v>0.5</v>
      </c>
      <c r="W12" s="91">
        <f>U12*V12</f>
        <v>0.5</v>
      </c>
      <c r="Z12" s="367" t="s">
        <v>94</v>
      </c>
      <c r="AA12" s="409"/>
      <c r="AB12" s="76">
        <f>K12+W12</f>
        <v>1</v>
      </c>
    </row>
    <row r="13" spans="1:28" ht="18" customHeight="1" x14ac:dyDescent="0.2"/>
    <row r="14" spans="1:28" ht="27" customHeight="1" x14ac:dyDescent="0.2">
      <c r="A14" s="390" t="str">
        <f>Criteria1.1.1!D17</f>
        <v>Security Sector</v>
      </c>
      <c r="B14" s="391"/>
      <c r="C14" s="391"/>
      <c r="D14" s="50"/>
      <c r="E14" s="50"/>
      <c r="F14" s="50"/>
      <c r="G14" s="50"/>
      <c r="H14" s="50"/>
      <c r="I14" s="50"/>
      <c r="J14" s="50"/>
      <c r="K14" s="93"/>
      <c r="L14" s="93"/>
      <c r="M14" s="118"/>
      <c r="N14" s="49"/>
      <c r="O14" s="49" t="s">
        <v>496</v>
      </c>
      <c r="P14" s="49"/>
      <c r="Q14" s="428"/>
      <c r="R14" s="428"/>
      <c r="S14" s="428"/>
      <c r="T14" s="428"/>
      <c r="U14" s="49"/>
      <c r="V14" s="49"/>
    </row>
    <row r="15" spans="1:28" ht="27" customHeight="1" x14ac:dyDescent="0.2">
      <c r="A15" s="28"/>
      <c r="B15" s="38" t="s">
        <v>471</v>
      </c>
      <c r="C15" s="121">
        <v>4</v>
      </c>
      <c r="D15" s="507" t="s">
        <v>84</v>
      </c>
      <c r="E15" s="507"/>
      <c r="F15" s="507"/>
      <c r="G15" s="507"/>
      <c r="H15" s="507"/>
      <c r="I15" s="507"/>
      <c r="J15" s="423" t="s">
        <v>499</v>
      </c>
      <c r="K15" s="130" t="s">
        <v>399</v>
      </c>
      <c r="L15" s="67" t="s">
        <v>496</v>
      </c>
      <c r="M15" s="118"/>
      <c r="N15" s="35" t="s">
        <v>324</v>
      </c>
      <c r="O15" s="187">
        <v>4</v>
      </c>
      <c r="P15" s="507" t="s">
        <v>89</v>
      </c>
      <c r="Q15" s="507"/>
      <c r="R15" s="507"/>
      <c r="S15" s="507"/>
      <c r="T15" s="507"/>
      <c r="U15" s="507"/>
      <c r="V15" s="507"/>
      <c r="W15" s="126"/>
      <c r="X15" s="423" t="s">
        <v>499</v>
      </c>
      <c r="Y15" s="130" t="s">
        <v>399</v>
      </c>
      <c r="Z15" s="67" t="s">
        <v>496</v>
      </c>
    </row>
    <row r="16" spans="1:28" ht="21.75" customHeight="1" x14ac:dyDescent="0.2">
      <c r="B16" s="38" t="s">
        <v>472</v>
      </c>
      <c r="C16" s="121">
        <v>3</v>
      </c>
      <c r="D16" s="507" t="s">
        <v>85</v>
      </c>
      <c r="E16" s="507"/>
      <c r="F16" s="507"/>
      <c r="G16" s="507"/>
      <c r="H16" s="507"/>
      <c r="I16" s="507"/>
      <c r="J16" s="424"/>
      <c r="K16" s="69">
        <v>0</v>
      </c>
      <c r="L16" s="70">
        <v>0</v>
      </c>
      <c r="M16" s="118"/>
      <c r="N16" s="35" t="s">
        <v>471</v>
      </c>
      <c r="O16" s="38">
        <v>3</v>
      </c>
      <c r="P16" s="507" t="s">
        <v>90</v>
      </c>
      <c r="Q16" s="507"/>
      <c r="R16" s="507"/>
      <c r="S16" s="507"/>
      <c r="T16" s="507"/>
      <c r="U16" s="507"/>
      <c r="V16" s="507"/>
      <c r="W16" s="126"/>
      <c r="X16" s="424"/>
      <c r="Y16" s="69">
        <v>0</v>
      </c>
      <c r="Z16" s="70">
        <v>4</v>
      </c>
    </row>
    <row r="17" spans="1:29" ht="20.25" customHeight="1" x14ac:dyDescent="0.2">
      <c r="B17" s="38" t="s">
        <v>423</v>
      </c>
      <c r="C17" s="174">
        <v>2</v>
      </c>
      <c r="D17" s="507" t="s">
        <v>83</v>
      </c>
      <c r="E17" s="507"/>
      <c r="F17" s="507"/>
      <c r="G17" s="507"/>
      <c r="H17" s="507"/>
      <c r="I17" s="507"/>
      <c r="J17" s="424"/>
      <c r="K17" s="69">
        <v>0</v>
      </c>
      <c r="L17" s="70">
        <v>3</v>
      </c>
      <c r="N17" s="35" t="s">
        <v>423</v>
      </c>
      <c r="O17" s="38">
        <v>2</v>
      </c>
      <c r="P17" s="507" t="s">
        <v>91</v>
      </c>
      <c r="Q17" s="507"/>
      <c r="R17" s="507"/>
      <c r="S17" s="507"/>
      <c r="T17" s="507"/>
      <c r="U17" s="507"/>
      <c r="V17" s="126"/>
      <c r="W17" s="126"/>
      <c r="X17" s="424"/>
      <c r="Y17" s="69">
        <v>3</v>
      </c>
      <c r="Z17" s="70">
        <v>3</v>
      </c>
    </row>
    <row r="18" spans="1:29" ht="27" customHeight="1" x14ac:dyDescent="0.2">
      <c r="B18" s="38" t="s">
        <v>384</v>
      </c>
      <c r="C18" s="36">
        <v>1</v>
      </c>
      <c r="D18" s="507" t="s">
        <v>301</v>
      </c>
      <c r="E18" s="507"/>
      <c r="F18" s="507"/>
      <c r="G18" s="507"/>
      <c r="H18" s="507"/>
      <c r="I18" s="507"/>
      <c r="J18" s="424"/>
      <c r="K18" s="69">
        <v>4</v>
      </c>
      <c r="L18" s="70">
        <v>2</v>
      </c>
      <c r="N18" s="35" t="s">
        <v>88</v>
      </c>
      <c r="O18" s="38">
        <v>1</v>
      </c>
      <c r="P18" s="507" t="s">
        <v>92</v>
      </c>
      <c r="Q18" s="507"/>
      <c r="R18" s="507"/>
      <c r="S18" s="507"/>
      <c r="T18" s="507"/>
      <c r="U18" s="507"/>
      <c r="V18" s="507"/>
      <c r="W18" s="126"/>
      <c r="X18" s="424"/>
      <c r="Y18" s="69">
        <v>1</v>
      </c>
      <c r="Z18" s="70">
        <v>2</v>
      </c>
    </row>
    <row r="19" spans="1:29" ht="28.5" customHeight="1" x14ac:dyDescent="0.2">
      <c r="C19" s="117">
        <v>0</v>
      </c>
      <c r="D19" s="126" t="s">
        <v>82</v>
      </c>
      <c r="E19" s="126"/>
      <c r="F19" s="126"/>
      <c r="G19" s="126"/>
      <c r="H19" s="126"/>
      <c r="I19" s="126"/>
      <c r="J19" s="424"/>
      <c r="K19" s="69"/>
      <c r="L19" s="70"/>
      <c r="N19" s="35" t="s">
        <v>225</v>
      </c>
      <c r="O19" s="38">
        <v>0</v>
      </c>
      <c r="P19" s="507" t="s">
        <v>93</v>
      </c>
      <c r="Q19" s="507"/>
      <c r="R19" s="507"/>
      <c r="S19" s="507"/>
      <c r="T19" s="507"/>
      <c r="U19" s="507"/>
      <c r="V19" s="507"/>
      <c r="W19" s="126"/>
      <c r="X19" s="424"/>
      <c r="Y19" s="69">
        <v>0</v>
      </c>
      <c r="Z19" s="70">
        <v>1</v>
      </c>
    </row>
    <row r="20" spans="1:29" ht="42.75" customHeight="1" x14ac:dyDescent="0.2">
      <c r="C20" s="117"/>
      <c r="D20" s="126"/>
      <c r="E20" s="126"/>
      <c r="F20" s="126"/>
      <c r="G20" s="126"/>
      <c r="H20" s="126"/>
      <c r="I20" s="126"/>
      <c r="J20" s="425"/>
      <c r="K20" s="71"/>
      <c r="L20" s="72"/>
      <c r="P20" s="38"/>
      <c r="Q20" s="38"/>
      <c r="R20" s="38"/>
      <c r="S20" s="38"/>
      <c r="T20" s="38"/>
      <c r="U20" s="38"/>
      <c r="V20" s="38"/>
      <c r="W20" s="38"/>
      <c r="X20" s="425"/>
      <c r="Y20" s="71">
        <v>0</v>
      </c>
      <c r="Z20" s="72">
        <v>0</v>
      </c>
    </row>
    <row r="21" spans="1:29" ht="25.5" x14ac:dyDescent="0.2">
      <c r="B21" s="508" t="s">
        <v>127</v>
      </c>
      <c r="C21" s="508"/>
      <c r="D21" s="508"/>
      <c r="E21" s="508"/>
      <c r="F21" s="508"/>
      <c r="G21" s="508"/>
      <c r="H21" s="508"/>
      <c r="I21" s="508"/>
      <c r="K21" s="28" t="s">
        <v>423</v>
      </c>
      <c r="L21" s="51">
        <f>(K16*L16+K17*L17+K18*L18+K19*L19+K20*L20)/SUM(K16:K20)</f>
        <v>2</v>
      </c>
      <c r="P21" s="508" t="str">
        <f>B21</f>
        <v>Take the average results from the questionnaires, national appointments and from the interviews</v>
      </c>
      <c r="Q21" s="508"/>
      <c r="R21" s="508"/>
      <c r="S21" s="508"/>
      <c r="T21" s="508"/>
      <c r="U21" s="508"/>
      <c r="V21" s="508"/>
      <c r="W21"/>
      <c r="Y21" s="28" t="s">
        <v>423</v>
      </c>
      <c r="Z21" s="51">
        <f>(Y16*Z16+Y17*Z17+Y18*Z18+Y19*Z19+Y20*Z20)/SUM(Y16:Y20)</f>
        <v>2.75</v>
      </c>
    </row>
    <row r="22" spans="1:29" ht="19.5" customHeight="1" x14ac:dyDescent="0.2">
      <c r="A22" s="28" t="s">
        <v>464</v>
      </c>
      <c r="B22" s="61" t="s">
        <v>178</v>
      </c>
      <c r="C22" s="35" t="s">
        <v>179</v>
      </c>
      <c r="D22" s="35"/>
      <c r="G22" s="28"/>
      <c r="I22" s="65" t="str">
        <f>B22</f>
        <v>3.1.1</v>
      </c>
      <c r="J22" s="28" t="s">
        <v>429</v>
      </c>
      <c r="K22" s="92" t="s">
        <v>479</v>
      </c>
      <c r="L22" s="92"/>
      <c r="N22" s="28" t="s">
        <v>464</v>
      </c>
      <c r="O22" s="28" t="s">
        <v>177</v>
      </c>
      <c r="P22" s="35" t="s">
        <v>86</v>
      </c>
      <c r="T22" s="28" t="s">
        <v>496</v>
      </c>
      <c r="U22" s="65" t="str">
        <f>O22</f>
        <v>3.1.2</v>
      </c>
      <c r="V22" s="28" t="s">
        <v>429</v>
      </c>
      <c r="W22" s="92" t="s">
        <v>479</v>
      </c>
    </row>
    <row r="23" spans="1:29" ht="12.75" customHeight="1" x14ac:dyDescent="0.2">
      <c r="C23" s="367" t="s">
        <v>180</v>
      </c>
      <c r="D23" s="409"/>
      <c r="E23" s="409"/>
      <c r="F23" s="409"/>
      <c r="G23" s="409"/>
      <c r="I23" s="79">
        <f>L21</f>
        <v>2</v>
      </c>
      <c r="J23" s="56">
        <v>0.5</v>
      </c>
      <c r="K23" s="91">
        <f>I23*J23</f>
        <v>1</v>
      </c>
      <c r="P23" s="35" t="s">
        <v>87</v>
      </c>
      <c r="U23" s="127">
        <v>2.75</v>
      </c>
      <c r="V23" s="56">
        <v>0.5</v>
      </c>
      <c r="W23" s="91">
        <f>U23*V23</f>
        <v>1.375</v>
      </c>
      <c r="Z23" s="367" t="s">
        <v>94</v>
      </c>
      <c r="AA23" s="409"/>
      <c r="AB23" s="76">
        <f>K23+W23</f>
        <v>2.375</v>
      </c>
    </row>
    <row r="24" spans="1:29" ht="27" customHeight="1" x14ac:dyDescent="0.2"/>
    <row r="25" spans="1:29" ht="21.75" customHeight="1" x14ac:dyDescent="0.2">
      <c r="C25" s="117"/>
      <c r="D25" s="117"/>
      <c r="E25" s="117"/>
      <c r="F25" s="117"/>
      <c r="G25" s="117"/>
      <c r="H25" s="117"/>
      <c r="I25" s="117"/>
      <c r="J25" s="117"/>
      <c r="K25" s="117"/>
      <c r="L25" s="117"/>
      <c r="M25" s="117"/>
      <c r="N25" s="117"/>
      <c r="O25" s="117"/>
      <c r="P25" s="117"/>
      <c r="Q25" s="117"/>
      <c r="R25" s="117"/>
      <c r="S25" s="117"/>
      <c r="T25" s="117"/>
      <c r="U25" s="117"/>
      <c r="V25" s="117"/>
      <c r="W25" s="117"/>
      <c r="Z25" s="116"/>
      <c r="AA25" s="117"/>
      <c r="AB25" s="117"/>
      <c r="AC25" s="117"/>
    </row>
    <row r="26" spans="1:29" ht="20.25" customHeight="1" x14ac:dyDescent="0.2">
      <c r="A26" s="390" t="str">
        <f>Criteria1.1.1!D35</f>
        <v>Energy Sector</v>
      </c>
      <c r="B26" s="391"/>
      <c r="C26" s="391"/>
      <c r="D26" s="50"/>
      <c r="E26" s="50"/>
      <c r="F26" s="50"/>
      <c r="G26" s="50"/>
      <c r="H26" s="50"/>
      <c r="I26" s="50"/>
      <c r="J26" s="50"/>
      <c r="K26" s="93"/>
      <c r="L26" s="93"/>
      <c r="M26" s="118"/>
      <c r="N26" s="49"/>
      <c r="O26" s="49" t="s">
        <v>496</v>
      </c>
      <c r="P26" s="49"/>
      <c r="Q26" s="428"/>
      <c r="R26" s="428"/>
      <c r="S26" s="428"/>
      <c r="T26" s="428"/>
      <c r="U26" s="49"/>
      <c r="V26" s="49"/>
    </row>
    <row r="27" spans="1:29" ht="27" customHeight="1" x14ac:dyDescent="0.2">
      <c r="A27" s="28"/>
      <c r="B27" s="38" t="s">
        <v>471</v>
      </c>
      <c r="C27" s="174">
        <v>4</v>
      </c>
      <c r="D27" s="507" t="s">
        <v>84</v>
      </c>
      <c r="E27" s="507"/>
      <c r="F27" s="507"/>
      <c r="G27" s="507"/>
      <c r="H27" s="507"/>
      <c r="I27" s="507"/>
      <c r="J27" s="423" t="s">
        <v>499</v>
      </c>
      <c r="K27" s="130" t="s">
        <v>399</v>
      </c>
      <c r="L27" s="67" t="s">
        <v>496</v>
      </c>
      <c r="M27" s="118"/>
      <c r="N27" s="35" t="s">
        <v>324</v>
      </c>
      <c r="O27" s="186">
        <v>4</v>
      </c>
      <c r="P27" s="507" t="s">
        <v>89</v>
      </c>
      <c r="Q27" s="507"/>
      <c r="R27" s="507"/>
      <c r="S27" s="507"/>
      <c r="T27" s="507"/>
      <c r="U27" s="507"/>
      <c r="V27" s="507"/>
      <c r="W27" s="126"/>
      <c r="X27" s="423" t="s">
        <v>499</v>
      </c>
      <c r="Y27" s="130" t="s">
        <v>399</v>
      </c>
      <c r="Z27" s="67" t="s">
        <v>496</v>
      </c>
    </row>
    <row r="28" spans="1:29" ht="21.75" customHeight="1" x14ac:dyDescent="0.2">
      <c r="B28" s="38" t="s">
        <v>472</v>
      </c>
      <c r="C28" s="36">
        <v>3</v>
      </c>
      <c r="D28" s="507" t="s">
        <v>85</v>
      </c>
      <c r="E28" s="507"/>
      <c r="F28" s="507"/>
      <c r="G28" s="507"/>
      <c r="H28" s="507"/>
      <c r="I28" s="507"/>
      <c r="J28" s="424"/>
      <c r="K28" s="69">
        <v>2</v>
      </c>
      <c r="L28" s="177">
        <v>4</v>
      </c>
      <c r="M28" s="118"/>
      <c r="N28" s="35" t="s">
        <v>471</v>
      </c>
      <c r="O28" s="38">
        <v>3</v>
      </c>
      <c r="P28" s="507" t="s">
        <v>90</v>
      </c>
      <c r="Q28" s="507"/>
      <c r="R28" s="507"/>
      <c r="S28" s="507"/>
      <c r="T28" s="507"/>
      <c r="U28" s="507"/>
      <c r="V28" s="507"/>
      <c r="W28" s="126"/>
      <c r="X28" s="424"/>
      <c r="Y28" s="69">
        <v>0</v>
      </c>
      <c r="Z28" s="177">
        <v>4</v>
      </c>
    </row>
    <row r="29" spans="1:29" ht="20.25" customHeight="1" x14ac:dyDescent="0.2">
      <c r="B29" s="38" t="s">
        <v>423</v>
      </c>
      <c r="C29" s="36">
        <v>2</v>
      </c>
      <c r="D29" s="507" t="s">
        <v>83</v>
      </c>
      <c r="E29" s="507"/>
      <c r="F29" s="507"/>
      <c r="G29" s="507"/>
      <c r="H29" s="507"/>
      <c r="I29" s="507"/>
      <c r="J29" s="424"/>
      <c r="K29" s="69">
        <v>2</v>
      </c>
      <c r="L29" s="70">
        <v>3</v>
      </c>
      <c r="N29" s="35" t="s">
        <v>423</v>
      </c>
      <c r="O29" s="38">
        <v>2</v>
      </c>
      <c r="P29" s="507" t="s">
        <v>91</v>
      </c>
      <c r="Q29" s="507"/>
      <c r="R29" s="507"/>
      <c r="S29" s="507"/>
      <c r="T29" s="507"/>
      <c r="U29" s="507"/>
      <c r="V29" s="126"/>
      <c r="W29" s="126"/>
      <c r="X29" s="424"/>
      <c r="Y29" s="69">
        <v>5</v>
      </c>
      <c r="Z29" s="70">
        <v>3</v>
      </c>
    </row>
    <row r="30" spans="1:29" ht="27" customHeight="1" x14ac:dyDescent="0.2">
      <c r="B30" s="38" t="s">
        <v>384</v>
      </c>
      <c r="C30" s="36">
        <v>1</v>
      </c>
      <c r="D30" s="507" t="s">
        <v>301</v>
      </c>
      <c r="E30" s="507"/>
      <c r="F30" s="507"/>
      <c r="G30" s="507"/>
      <c r="H30" s="507"/>
      <c r="I30" s="507"/>
      <c r="J30" s="424"/>
      <c r="K30" s="69">
        <v>0</v>
      </c>
      <c r="L30" s="70">
        <v>2</v>
      </c>
      <c r="N30" s="35" t="s">
        <v>88</v>
      </c>
      <c r="O30" s="38">
        <v>1</v>
      </c>
      <c r="P30" s="507" t="s">
        <v>92</v>
      </c>
      <c r="Q30" s="507"/>
      <c r="R30" s="507"/>
      <c r="S30" s="507"/>
      <c r="T30" s="507"/>
      <c r="U30" s="507"/>
      <c r="V30" s="507"/>
      <c r="W30" s="126"/>
      <c r="X30" s="424"/>
      <c r="Y30" s="69">
        <v>0</v>
      </c>
      <c r="Z30" s="70">
        <v>2</v>
      </c>
    </row>
    <row r="31" spans="1:29" ht="28.5" customHeight="1" x14ac:dyDescent="0.2">
      <c r="C31" s="117">
        <v>0</v>
      </c>
      <c r="D31" s="126" t="s">
        <v>82</v>
      </c>
      <c r="E31" s="126"/>
      <c r="F31" s="126"/>
      <c r="G31" s="126"/>
      <c r="H31" s="126"/>
      <c r="I31" s="126"/>
      <c r="J31" s="424"/>
      <c r="K31" s="69">
        <v>0</v>
      </c>
      <c r="L31" s="70">
        <v>1</v>
      </c>
      <c r="N31" s="35" t="s">
        <v>225</v>
      </c>
      <c r="O31" s="38">
        <v>0</v>
      </c>
      <c r="P31" s="507" t="s">
        <v>93</v>
      </c>
      <c r="Q31" s="507"/>
      <c r="R31" s="507"/>
      <c r="S31" s="507"/>
      <c r="T31" s="507"/>
      <c r="U31" s="507"/>
      <c r="V31" s="507"/>
      <c r="W31" s="126"/>
      <c r="X31" s="424"/>
      <c r="Y31" s="69">
        <v>0</v>
      </c>
      <c r="Z31" s="70">
        <v>1</v>
      </c>
    </row>
    <row r="32" spans="1:29" ht="42.75" customHeight="1" x14ac:dyDescent="0.2">
      <c r="C32" s="117"/>
      <c r="D32" s="126"/>
      <c r="E32" s="126"/>
      <c r="F32" s="126"/>
      <c r="G32" s="126"/>
      <c r="H32" s="126"/>
      <c r="I32" s="126"/>
      <c r="J32" s="425"/>
      <c r="K32" s="71">
        <v>0</v>
      </c>
      <c r="L32" s="72">
        <v>0</v>
      </c>
      <c r="P32" s="38"/>
      <c r="Q32" s="38"/>
      <c r="R32" s="38"/>
      <c r="S32" s="38"/>
      <c r="T32" s="38"/>
      <c r="U32" s="38"/>
      <c r="V32" s="38"/>
      <c r="W32" s="38"/>
      <c r="X32" s="425"/>
      <c r="Y32" s="71">
        <v>0</v>
      </c>
      <c r="Z32" s="72">
        <v>0</v>
      </c>
    </row>
    <row r="33" spans="1:29" ht="25.5" x14ac:dyDescent="0.2">
      <c r="B33" s="508" t="s">
        <v>127</v>
      </c>
      <c r="C33" s="508"/>
      <c r="D33" s="508"/>
      <c r="E33" s="508"/>
      <c r="F33" s="508"/>
      <c r="G33" s="508"/>
      <c r="H33" s="508"/>
      <c r="I33" s="508"/>
      <c r="K33" s="28" t="s">
        <v>423</v>
      </c>
      <c r="L33" s="51">
        <f>(K28*L28+K29*L29+K30*L30+K31*L31+K32*L32)/SUM(K28:K32)</f>
        <v>3.5</v>
      </c>
      <c r="P33" s="508" t="str">
        <f>B33</f>
        <v>Take the average results from the questionnaires, national appointments and from the interviews</v>
      </c>
      <c r="Q33" s="508"/>
      <c r="R33" s="508"/>
      <c r="S33" s="508"/>
      <c r="T33" s="508"/>
      <c r="U33" s="508"/>
      <c r="V33" s="508"/>
      <c r="W33"/>
      <c r="Y33" s="28" t="s">
        <v>423</v>
      </c>
      <c r="Z33" s="51">
        <f>(Y28*Z28+Y29*Z29+Y30*Z30+Y31*Z31+Y32*Z32)/SUM(Y28:Y32)</f>
        <v>3</v>
      </c>
    </row>
    <row r="34" spans="1:29" ht="19.5" customHeight="1" x14ac:dyDescent="0.2">
      <c r="A34" s="28" t="s">
        <v>464</v>
      </c>
      <c r="B34" s="61" t="s">
        <v>178</v>
      </c>
      <c r="C34" s="35" t="s">
        <v>179</v>
      </c>
      <c r="D34" s="35"/>
      <c r="G34" s="28"/>
      <c r="I34" s="65" t="str">
        <f>B34</f>
        <v>3.1.1</v>
      </c>
      <c r="J34" s="28" t="s">
        <v>429</v>
      </c>
      <c r="K34" s="92" t="s">
        <v>479</v>
      </c>
      <c r="L34" s="92"/>
      <c r="N34" s="28" t="s">
        <v>464</v>
      </c>
      <c r="O34" s="28" t="s">
        <v>177</v>
      </c>
      <c r="P34" s="35" t="s">
        <v>86</v>
      </c>
      <c r="T34" s="28" t="s">
        <v>496</v>
      </c>
      <c r="U34" s="65" t="str">
        <f>O34</f>
        <v>3.1.2</v>
      </c>
      <c r="V34" s="28" t="s">
        <v>429</v>
      </c>
      <c r="W34" s="92" t="s">
        <v>479</v>
      </c>
    </row>
    <row r="35" spans="1:29" ht="12.75" customHeight="1" x14ac:dyDescent="0.2">
      <c r="C35" s="367" t="s">
        <v>180</v>
      </c>
      <c r="D35" s="409"/>
      <c r="E35" s="409"/>
      <c r="F35" s="409"/>
      <c r="G35" s="409"/>
      <c r="I35" s="79">
        <f>L33</f>
        <v>3.5</v>
      </c>
      <c r="J35" s="56">
        <v>0.5</v>
      </c>
      <c r="K35" s="91">
        <f>I35*J35</f>
        <v>1.75</v>
      </c>
      <c r="P35" s="35" t="s">
        <v>87</v>
      </c>
      <c r="U35" s="127">
        <v>3</v>
      </c>
      <c r="V35" s="56">
        <v>0.5</v>
      </c>
      <c r="W35" s="91">
        <f>U35*V35</f>
        <v>1.5</v>
      </c>
      <c r="Z35" s="367" t="s">
        <v>94</v>
      </c>
      <c r="AA35" s="409"/>
      <c r="AB35" s="76">
        <f>K35+W35</f>
        <v>3.25</v>
      </c>
    </row>
    <row r="36" spans="1:29" ht="21.75" customHeight="1" x14ac:dyDescent="0.2">
      <c r="C36" s="117"/>
      <c r="D36" s="117"/>
      <c r="E36" s="117"/>
      <c r="F36" s="117"/>
      <c r="G36" s="117"/>
      <c r="H36" s="117"/>
      <c r="I36" s="117"/>
      <c r="J36" s="117"/>
      <c r="K36" s="117"/>
      <c r="L36" s="117"/>
      <c r="M36" s="117"/>
      <c r="N36" s="117"/>
      <c r="O36" s="117"/>
      <c r="P36" s="117"/>
      <c r="Q36" s="117"/>
      <c r="R36" s="117"/>
      <c r="S36" s="117"/>
      <c r="T36" s="117"/>
      <c r="U36" s="117"/>
      <c r="V36" s="117"/>
      <c r="W36" s="117"/>
      <c r="Z36" s="116"/>
      <c r="AA36" s="117"/>
      <c r="AB36" s="117"/>
      <c r="AC36" s="117"/>
    </row>
    <row r="37" spans="1:29" ht="27" customHeight="1" x14ac:dyDescent="0.2">
      <c r="A37" s="431" t="s">
        <v>418</v>
      </c>
      <c r="B37" s="416"/>
      <c r="C37" s="416"/>
      <c r="D37" s="416"/>
      <c r="E37" s="50"/>
      <c r="F37" s="50"/>
      <c r="G37" s="50"/>
      <c r="H37" s="50"/>
      <c r="I37" s="50"/>
      <c r="J37" s="50"/>
      <c r="K37" s="93"/>
      <c r="L37" s="93"/>
      <c r="M37" s="118"/>
      <c r="N37" s="49"/>
      <c r="O37" s="49" t="s">
        <v>496</v>
      </c>
      <c r="P37" s="49"/>
      <c r="Q37" s="428"/>
      <c r="R37" s="428"/>
      <c r="S37" s="428"/>
      <c r="T37" s="428"/>
      <c r="U37" s="49"/>
      <c r="V37" s="49"/>
    </row>
    <row r="38" spans="1:29" ht="27" customHeight="1" x14ac:dyDescent="0.2">
      <c r="A38" s="28"/>
      <c r="B38" s="38" t="s">
        <v>471</v>
      </c>
      <c r="C38" s="121">
        <v>4</v>
      </c>
      <c r="D38" s="507" t="s">
        <v>84</v>
      </c>
      <c r="E38" s="507"/>
      <c r="F38" s="507"/>
      <c r="G38" s="507"/>
      <c r="H38" s="507"/>
      <c r="I38" s="507"/>
      <c r="J38" s="423" t="s">
        <v>499</v>
      </c>
      <c r="K38" s="130" t="s">
        <v>399</v>
      </c>
      <c r="L38" s="67" t="s">
        <v>496</v>
      </c>
      <c r="M38" s="118"/>
      <c r="N38" s="35" t="s">
        <v>324</v>
      </c>
      <c r="O38" s="187">
        <v>4</v>
      </c>
      <c r="P38" s="507" t="s">
        <v>89</v>
      </c>
      <c r="Q38" s="507"/>
      <c r="R38" s="507"/>
      <c r="S38" s="507"/>
      <c r="T38" s="507"/>
      <c r="U38" s="507"/>
      <c r="V38" s="507"/>
      <c r="W38" s="126"/>
      <c r="X38" s="423" t="s">
        <v>499</v>
      </c>
      <c r="Y38" s="130" t="s">
        <v>399</v>
      </c>
      <c r="Z38" s="67" t="s">
        <v>496</v>
      </c>
    </row>
    <row r="39" spans="1:29" ht="21.75" customHeight="1" x14ac:dyDescent="0.2">
      <c r="B39" s="38" t="s">
        <v>472</v>
      </c>
      <c r="C39" s="121">
        <v>3</v>
      </c>
      <c r="D39" s="507" t="s">
        <v>85</v>
      </c>
      <c r="E39" s="507"/>
      <c r="F39" s="507"/>
      <c r="G39" s="507"/>
      <c r="H39" s="507"/>
      <c r="I39" s="507"/>
      <c r="J39" s="424"/>
      <c r="K39" s="69">
        <v>0</v>
      </c>
      <c r="L39" s="184">
        <v>4</v>
      </c>
      <c r="M39" s="118"/>
      <c r="N39" s="35" t="s">
        <v>471</v>
      </c>
      <c r="O39" s="187">
        <v>3</v>
      </c>
      <c r="P39" s="507" t="s">
        <v>90</v>
      </c>
      <c r="Q39" s="507"/>
      <c r="R39" s="507"/>
      <c r="S39" s="507"/>
      <c r="T39" s="507"/>
      <c r="U39" s="507"/>
      <c r="V39" s="507"/>
      <c r="W39" s="126"/>
      <c r="X39" s="424"/>
      <c r="Y39" s="69">
        <v>0</v>
      </c>
      <c r="Z39" s="184">
        <v>4</v>
      </c>
    </row>
    <row r="40" spans="1:29" ht="20.25" customHeight="1" x14ac:dyDescent="0.2">
      <c r="B40" s="38" t="s">
        <v>423</v>
      </c>
      <c r="C40" s="36">
        <v>2</v>
      </c>
      <c r="D40" s="507" t="s">
        <v>83</v>
      </c>
      <c r="E40" s="507"/>
      <c r="F40" s="507"/>
      <c r="G40" s="507"/>
      <c r="H40" s="507"/>
      <c r="I40" s="507"/>
      <c r="J40" s="424"/>
      <c r="K40" s="69">
        <v>1</v>
      </c>
      <c r="L40" s="70">
        <v>3</v>
      </c>
      <c r="N40" s="35" t="s">
        <v>423</v>
      </c>
      <c r="O40" s="38">
        <v>2</v>
      </c>
      <c r="P40" s="507" t="s">
        <v>91</v>
      </c>
      <c r="Q40" s="507"/>
      <c r="R40" s="507"/>
      <c r="S40" s="507"/>
      <c r="T40" s="507"/>
      <c r="U40" s="507"/>
      <c r="V40" s="126"/>
      <c r="W40" s="126"/>
      <c r="X40" s="424"/>
      <c r="Y40" s="69">
        <v>1</v>
      </c>
      <c r="Z40" s="70">
        <v>3</v>
      </c>
    </row>
    <row r="41" spans="1:29" ht="27" customHeight="1" x14ac:dyDescent="0.2">
      <c r="B41" s="38" t="s">
        <v>384</v>
      </c>
      <c r="C41" s="36">
        <v>1</v>
      </c>
      <c r="D41" s="507" t="s">
        <v>301</v>
      </c>
      <c r="E41" s="507"/>
      <c r="F41" s="507"/>
      <c r="G41" s="507"/>
      <c r="H41" s="507"/>
      <c r="I41" s="507"/>
      <c r="J41" s="424"/>
      <c r="K41" s="69">
        <v>3</v>
      </c>
      <c r="L41" s="70">
        <v>2</v>
      </c>
      <c r="N41" s="35" t="s">
        <v>88</v>
      </c>
      <c r="O41" s="38">
        <v>1</v>
      </c>
      <c r="P41" s="507" t="s">
        <v>92</v>
      </c>
      <c r="Q41" s="507"/>
      <c r="R41" s="507"/>
      <c r="S41" s="507"/>
      <c r="T41" s="507"/>
      <c r="U41" s="507"/>
      <c r="V41" s="507"/>
      <c r="W41" s="126"/>
      <c r="X41" s="424"/>
      <c r="Y41" s="69">
        <v>3</v>
      </c>
      <c r="Z41" s="70">
        <v>2</v>
      </c>
    </row>
    <row r="42" spans="1:29" ht="28.5" customHeight="1" x14ac:dyDescent="0.2">
      <c r="C42" s="117">
        <v>0</v>
      </c>
      <c r="D42" s="126" t="s">
        <v>82</v>
      </c>
      <c r="E42" s="126"/>
      <c r="F42" s="126"/>
      <c r="G42" s="126"/>
      <c r="H42" s="126"/>
      <c r="I42" s="126"/>
      <c r="J42" s="424"/>
      <c r="K42" s="69">
        <v>0</v>
      </c>
      <c r="L42" s="70">
        <v>1</v>
      </c>
      <c r="N42" s="35" t="s">
        <v>225</v>
      </c>
      <c r="O42" s="38">
        <v>0</v>
      </c>
      <c r="P42" s="507" t="s">
        <v>93</v>
      </c>
      <c r="Q42" s="507"/>
      <c r="R42" s="507"/>
      <c r="S42" s="507"/>
      <c r="T42" s="507"/>
      <c r="U42" s="507"/>
      <c r="V42" s="507"/>
      <c r="W42" s="126"/>
      <c r="X42" s="424"/>
      <c r="Y42" s="69">
        <v>0</v>
      </c>
      <c r="Z42" s="70">
        <v>1</v>
      </c>
    </row>
    <row r="43" spans="1:29" ht="42.75" customHeight="1" x14ac:dyDescent="0.2">
      <c r="C43" s="117"/>
      <c r="D43" s="126"/>
      <c r="E43" s="126"/>
      <c r="F43" s="126"/>
      <c r="G43" s="126"/>
      <c r="H43" s="126"/>
      <c r="I43" s="126"/>
      <c r="J43" s="425"/>
      <c r="K43" s="71">
        <v>0</v>
      </c>
      <c r="L43" s="72">
        <v>0</v>
      </c>
      <c r="P43" s="38"/>
      <c r="Q43" s="38"/>
      <c r="R43" s="38"/>
      <c r="S43" s="38"/>
      <c r="T43" s="38"/>
      <c r="U43" s="38"/>
      <c r="V43" s="38"/>
      <c r="W43" s="38"/>
      <c r="X43" s="425"/>
      <c r="Y43" s="71">
        <v>0</v>
      </c>
      <c r="Z43" s="72">
        <v>0</v>
      </c>
    </row>
    <row r="44" spans="1:29" ht="25.5" x14ac:dyDescent="0.2">
      <c r="B44" s="508" t="s">
        <v>127</v>
      </c>
      <c r="C44" s="508"/>
      <c r="D44" s="508"/>
      <c r="E44" s="508"/>
      <c r="F44" s="508"/>
      <c r="G44" s="508"/>
      <c r="H44" s="508"/>
      <c r="I44" s="508"/>
      <c r="K44" s="28" t="s">
        <v>423</v>
      </c>
      <c r="L44" s="51">
        <f>(K39*L39+K40*L40+K41*L41+K42*L42+K43*L43)/SUM(K39:K43)</f>
        <v>2.25</v>
      </c>
      <c r="P44" s="508" t="str">
        <f>B44</f>
        <v>Take the average results from the questionnaires, national appointments and from the interviews</v>
      </c>
      <c r="Q44" s="508"/>
      <c r="R44" s="508"/>
      <c r="S44" s="508"/>
      <c r="T44" s="508"/>
      <c r="U44" s="508"/>
      <c r="V44" s="508"/>
      <c r="W44"/>
      <c r="Y44" s="28" t="s">
        <v>423</v>
      </c>
      <c r="Z44" s="51">
        <f>(Y39*Z39+Y40*Z40+Y41*Z41+Y42*Z42+Y43*Z43)/SUM(Y39:Y43)</f>
        <v>2.25</v>
      </c>
    </row>
    <row r="45" spans="1:29" ht="19.5" customHeight="1" x14ac:dyDescent="0.2">
      <c r="A45" s="28" t="s">
        <v>464</v>
      </c>
      <c r="B45" s="61" t="s">
        <v>178</v>
      </c>
      <c r="C45" s="35" t="s">
        <v>179</v>
      </c>
      <c r="D45" s="35"/>
      <c r="G45" s="28"/>
      <c r="I45" s="65" t="str">
        <f>B45</f>
        <v>3.1.1</v>
      </c>
      <c r="J45" s="28" t="s">
        <v>429</v>
      </c>
      <c r="K45" s="92" t="s">
        <v>479</v>
      </c>
      <c r="L45" s="92"/>
      <c r="N45" s="28" t="s">
        <v>464</v>
      </c>
      <c r="O45" s="28" t="s">
        <v>177</v>
      </c>
      <c r="P45" s="35" t="s">
        <v>86</v>
      </c>
      <c r="T45" s="28" t="s">
        <v>496</v>
      </c>
      <c r="U45" s="65" t="str">
        <f>O45</f>
        <v>3.1.2</v>
      </c>
      <c r="V45" s="28" t="s">
        <v>429</v>
      </c>
      <c r="W45" s="92" t="s">
        <v>479</v>
      </c>
    </row>
    <row r="46" spans="1:29" x14ac:dyDescent="0.2">
      <c r="C46" s="367" t="s">
        <v>180</v>
      </c>
      <c r="D46" s="409"/>
      <c r="E46" s="409"/>
      <c r="F46" s="409"/>
      <c r="G46" s="409"/>
      <c r="I46" s="79">
        <v>2.25</v>
      </c>
      <c r="J46" s="56">
        <v>0.5</v>
      </c>
      <c r="K46" s="91">
        <f>I46*J46</f>
        <v>1.125</v>
      </c>
      <c r="P46" s="35" t="s">
        <v>87</v>
      </c>
      <c r="U46" s="127">
        <v>2.25</v>
      </c>
      <c r="V46" s="56">
        <v>0.5</v>
      </c>
      <c r="W46" s="91">
        <f>U46*V46</f>
        <v>1.125</v>
      </c>
      <c r="Z46" s="367" t="s">
        <v>94</v>
      </c>
      <c r="AA46" s="409"/>
      <c r="AB46" s="76">
        <f>K46+W46</f>
        <v>2.25</v>
      </c>
    </row>
    <row r="47" spans="1:29" ht="21.75" customHeight="1" x14ac:dyDescent="0.2">
      <c r="C47" s="117"/>
      <c r="D47" s="117"/>
      <c r="E47" s="117"/>
      <c r="F47" s="117"/>
      <c r="G47" s="117"/>
      <c r="H47" s="117"/>
      <c r="I47" s="117"/>
      <c r="J47" s="117"/>
      <c r="K47" s="117"/>
      <c r="L47" s="117"/>
      <c r="M47" s="117"/>
      <c r="N47" s="117"/>
      <c r="O47" s="117"/>
      <c r="P47" s="117"/>
      <c r="Q47" s="117"/>
      <c r="R47" s="117"/>
      <c r="S47" s="117"/>
      <c r="T47" s="117"/>
      <c r="U47" s="117"/>
      <c r="V47" s="117"/>
      <c r="W47" s="117"/>
      <c r="Z47" s="116"/>
      <c r="AA47" s="117"/>
      <c r="AB47" s="117"/>
      <c r="AC47" s="117"/>
    </row>
    <row r="48" spans="1:29" ht="28.5" customHeight="1" x14ac:dyDescent="0.2">
      <c r="A48" s="415" t="str">
        <f>Criteria1.1.1!D56</f>
        <v>Agriculture and Rural Development</v>
      </c>
      <c r="B48" s="416"/>
      <c r="C48" s="416"/>
      <c r="D48" s="416"/>
      <c r="E48" s="50"/>
      <c r="F48" s="50"/>
      <c r="G48" s="50"/>
      <c r="H48" s="50"/>
      <c r="I48" s="50"/>
      <c r="J48" s="50"/>
      <c r="K48" s="93"/>
      <c r="L48" s="93"/>
      <c r="M48" s="118"/>
      <c r="N48" s="49"/>
      <c r="O48" s="49" t="s">
        <v>496</v>
      </c>
      <c r="P48" s="49"/>
      <c r="Q48" s="428"/>
      <c r="R48" s="428"/>
      <c r="S48" s="428"/>
      <c r="T48" s="428"/>
      <c r="U48" s="49"/>
      <c r="V48" s="49"/>
    </row>
    <row r="49" spans="1:29" ht="27" customHeight="1" x14ac:dyDescent="0.2">
      <c r="A49" s="28"/>
      <c r="B49" s="38" t="s">
        <v>471</v>
      </c>
      <c r="C49" s="174">
        <v>4</v>
      </c>
      <c r="D49" s="507" t="s">
        <v>84</v>
      </c>
      <c r="E49" s="507"/>
      <c r="F49" s="507"/>
      <c r="G49" s="507"/>
      <c r="H49" s="507"/>
      <c r="I49" s="507"/>
      <c r="J49" s="423" t="s">
        <v>499</v>
      </c>
      <c r="K49" s="130" t="s">
        <v>399</v>
      </c>
      <c r="L49" s="67" t="s">
        <v>496</v>
      </c>
      <c r="M49" s="118"/>
      <c r="N49" s="35" t="s">
        <v>324</v>
      </c>
      <c r="O49" s="187">
        <v>4</v>
      </c>
      <c r="P49" s="507" t="s">
        <v>89</v>
      </c>
      <c r="Q49" s="507"/>
      <c r="R49" s="507"/>
      <c r="S49" s="507"/>
      <c r="T49" s="507"/>
      <c r="U49" s="507"/>
      <c r="V49" s="507"/>
      <c r="W49" s="126"/>
      <c r="X49" s="423" t="s">
        <v>499</v>
      </c>
      <c r="Y49" s="130" t="s">
        <v>399</v>
      </c>
      <c r="Z49" s="67" t="s">
        <v>496</v>
      </c>
    </row>
    <row r="50" spans="1:29" ht="21.75" customHeight="1" x14ac:dyDescent="0.2">
      <c r="B50" s="38" t="s">
        <v>472</v>
      </c>
      <c r="C50" s="36">
        <v>3</v>
      </c>
      <c r="D50" s="507" t="s">
        <v>85</v>
      </c>
      <c r="E50" s="507"/>
      <c r="F50" s="507"/>
      <c r="G50" s="507"/>
      <c r="H50" s="507"/>
      <c r="I50" s="507"/>
      <c r="J50" s="424"/>
      <c r="K50" s="69">
        <v>4</v>
      </c>
      <c r="L50" s="177">
        <v>4</v>
      </c>
      <c r="M50" s="118"/>
      <c r="N50" s="35" t="s">
        <v>471</v>
      </c>
      <c r="O50" s="186">
        <v>3</v>
      </c>
      <c r="P50" s="507" t="s">
        <v>90</v>
      </c>
      <c r="Q50" s="507"/>
      <c r="R50" s="507"/>
      <c r="S50" s="507"/>
      <c r="T50" s="507"/>
      <c r="U50" s="507"/>
      <c r="V50" s="507"/>
      <c r="W50" s="126"/>
      <c r="X50" s="424"/>
      <c r="Y50" s="69">
        <v>1</v>
      </c>
      <c r="Z50" s="184">
        <v>4</v>
      </c>
    </row>
    <row r="51" spans="1:29" ht="20.25" customHeight="1" x14ac:dyDescent="0.2">
      <c r="B51" s="38" t="s">
        <v>423</v>
      </c>
      <c r="C51" s="36">
        <v>2</v>
      </c>
      <c r="D51" s="507" t="s">
        <v>83</v>
      </c>
      <c r="E51" s="507"/>
      <c r="F51" s="507"/>
      <c r="G51" s="507"/>
      <c r="H51" s="507"/>
      <c r="I51" s="507"/>
      <c r="J51" s="424"/>
      <c r="K51" s="69">
        <v>0</v>
      </c>
      <c r="L51" s="70">
        <v>3</v>
      </c>
      <c r="N51" s="35" t="s">
        <v>423</v>
      </c>
      <c r="O51" s="38">
        <v>2</v>
      </c>
      <c r="P51" s="507" t="s">
        <v>91</v>
      </c>
      <c r="Q51" s="507"/>
      <c r="R51" s="507"/>
      <c r="S51" s="507"/>
      <c r="T51" s="507"/>
      <c r="U51" s="507"/>
      <c r="V51" s="126"/>
      <c r="W51" s="126"/>
      <c r="X51" s="424"/>
      <c r="Y51" s="69">
        <v>3</v>
      </c>
      <c r="Z51" s="70">
        <v>3</v>
      </c>
    </row>
    <row r="52" spans="1:29" ht="27" customHeight="1" x14ac:dyDescent="0.2">
      <c r="B52" s="38" t="s">
        <v>384</v>
      </c>
      <c r="C52" s="36">
        <v>1</v>
      </c>
      <c r="D52" s="507" t="s">
        <v>301</v>
      </c>
      <c r="E52" s="507"/>
      <c r="F52" s="507"/>
      <c r="G52" s="507"/>
      <c r="H52" s="507"/>
      <c r="I52" s="507"/>
      <c r="J52" s="424"/>
      <c r="K52" s="69">
        <v>0</v>
      </c>
      <c r="L52" s="70">
        <v>2</v>
      </c>
      <c r="N52" s="35" t="s">
        <v>88</v>
      </c>
      <c r="O52" s="38">
        <v>1</v>
      </c>
      <c r="P52" s="507" t="s">
        <v>92</v>
      </c>
      <c r="Q52" s="507"/>
      <c r="R52" s="507"/>
      <c r="S52" s="507"/>
      <c r="T52" s="507"/>
      <c r="U52" s="507"/>
      <c r="V52" s="507"/>
      <c r="W52" s="126"/>
      <c r="X52" s="424"/>
      <c r="Y52" s="69">
        <v>0</v>
      </c>
      <c r="Z52" s="70">
        <v>2</v>
      </c>
    </row>
    <row r="53" spans="1:29" ht="28.5" customHeight="1" x14ac:dyDescent="0.2">
      <c r="C53" s="117">
        <v>0</v>
      </c>
      <c r="D53" s="126" t="s">
        <v>82</v>
      </c>
      <c r="E53" s="126"/>
      <c r="F53" s="126"/>
      <c r="G53" s="126"/>
      <c r="H53" s="126"/>
      <c r="I53" s="126"/>
      <c r="J53" s="424"/>
      <c r="K53" s="69">
        <v>0</v>
      </c>
      <c r="L53" s="70">
        <v>1</v>
      </c>
      <c r="N53" s="35" t="s">
        <v>225</v>
      </c>
      <c r="O53" s="38">
        <v>0</v>
      </c>
      <c r="P53" s="507" t="s">
        <v>93</v>
      </c>
      <c r="Q53" s="507"/>
      <c r="R53" s="507"/>
      <c r="S53" s="507"/>
      <c r="T53" s="507"/>
      <c r="U53" s="507"/>
      <c r="V53" s="507"/>
      <c r="W53" s="126"/>
      <c r="X53" s="424"/>
      <c r="Y53" s="69">
        <v>0</v>
      </c>
      <c r="Z53" s="70">
        <v>1</v>
      </c>
    </row>
    <row r="54" spans="1:29" ht="42.75" customHeight="1" x14ac:dyDescent="0.2">
      <c r="C54" s="117"/>
      <c r="D54" s="126"/>
      <c r="E54" s="126"/>
      <c r="F54" s="126"/>
      <c r="G54" s="126"/>
      <c r="H54" s="126"/>
      <c r="I54" s="126"/>
      <c r="J54" s="425"/>
      <c r="K54" s="71">
        <v>0</v>
      </c>
      <c r="L54" s="72">
        <v>0</v>
      </c>
      <c r="P54" s="38"/>
      <c r="Q54" s="38"/>
      <c r="R54" s="38"/>
      <c r="S54" s="38"/>
      <c r="T54" s="38"/>
      <c r="U54" s="38"/>
      <c r="V54" s="38"/>
      <c r="W54" s="38"/>
      <c r="X54" s="425"/>
      <c r="Y54" s="71">
        <v>0</v>
      </c>
      <c r="Z54" s="72">
        <v>0</v>
      </c>
    </row>
    <row r="55" spans="1:29" ht="25.5" x14ac:dyDescent="0.2">
      <c r="B55" s="508" t="s">
        <v>127</v>
      </c>
      <c r="C55" s="508"/>
      <c r="D55" s="508"/>
      <c r="E55" s="508"/>
      <c r="F55" s="508"/>
      <c r="G55" s="508"/>
      <c r="H55" s="508"/>
      <c r="I55" s="508"/>
      <c r="K55" s="28" t="s">
        <v>423</v>
      </c>
      <c r="L55" s="51">
        <f>(K50*L50+K51*L51+K52*L52+K53*L53+K54*L54)/SUM(K50:K54)</f>
        <v>4</v>
      </c>
      <c r="P55" s="508" t="str">
        <f>B55</f>
        <v>Take the average results from the questionnaires, national appointments and from the interviews</v>
      </c>
      <c r="Q55" s="508"/>
      <c r="R55" s="508"/>
      <c r="S55" s="508"/>
      <c r="T55" s="508"/>
      <c r="U55" s="508"/>
      <c r="V55" s="508"/>
      <c r="W55"/>
      <c r="Y55" s="28" t="s">
        <v>423</v>
      </c>
      <c r="Z55" s="51">
        <f>(Y50*Z50+Y51*Z51+Y52*Z52+Y53*Z53+Y54*Z54)/SUM(Y50:Y54)</f>
        <v>3.25</v>
      </c>
    </row>
    <row r="56" spans="1:29" ht="19.5" customHeight="1" x14ac:dyDescent="0.2">
      <c r="A56" s="28" t="s">
        <v>464</v>
      </c>
      <c r="B56" s="61" t="s">
        <v>178</v>
      </c>
      <c r="C56" s="35" t="s">
        <v>179</v>
      </c>
      <c r="D56" s="35"/>
      <c r="G56" s="28"/>
      <c r="I56" s="65" t="str">
        <f>B56</f>
        <v>3.1.1</v>
      </c>
      <c r="J56" s="28" t="s">
        <v>429</v>
      </c>
      <c r="K56" s="92" t="s">
        <v>479</v>
      </c>
      <c r="L56" s="92"/>
      <c r="N56" s="28" t="s">
        <v>464</v>
      </c>
      <c r="O56" s="28" t="s">
        <v>177</v>
      </c>
      <c r="P56" s="35" t="s">
        <v>86</v>
      </c>
      <c r="T56" s="28" t="s">
        <v>496</v>
      </c>
      <c r="U56" s="65" t="str">
        <f>O56</f>
        <v>3.1.2</v>
      </c>
      <c r="V56" s="28" t="s">
        <v>429</v>
      </c>
      <c r="W56" s="92" t="s">
        <v>479</v>
      </c>
    </row>
    <row r="57" spans="1:29" ht="12.75" customHeight="1" x14ac:dyDescent="0.2">
      <c r="C57" s="367" t="s">
        <v>180</v>
      </c>
      <c r="D57" s="409"/>
      <c r="E57" s="409"/>
      <c r="F57" s="409"/>
      <c r="G57" s="409"/>
      <c r="I57" s="79">
        <f>L55</f>
        <v>4</v>
      </c>
      <c r="J57" s="56">
        <v>0.5</v>
      </c>
      <c r="K57" s="91">
        <f>I57*J57</f>
        <v>2</v>
      </c>
      <c r="P57" s="35" t="s">
        <v>87</v>
      </c>
      <c r="U57" s="127">
        <v>3.25</v>
      </c>
      <c r="V57" s="56">
        <v>0.5</v>
      </c>
      <c r="W57" s="91">
        <f>U57*V57</f>
        <v>1.625</v>
      </c>
      <c r="Z57" s="367" t="s">
        <v>94</v>
      </c>
      <c r="AA57" s="409"/>
      <c r="AB57" s="76">
        <f>K57+W57</f>
        <v>3.625</v>
      </c>
    </row>
    <row r="58" spans="1:29" ht="21.75" customHeight="1" x14ac:dyDescent="0.2">
      <c r="C58" s="117"/>
      <c r="D58" s="117"/>
      <c r="E58" s="117"/>
      <c r="F58" s="117"/>
      <c r="G58" s="117"/>
      <c r="H58" s="117"/>
      <c r="I58" s="117"/>
      <c r="J58" s="117"/>
      <c r="K58" s="117"/>
      <c r="L58" s="117"/>
      <c r="M58" s="117"/>
      <c r="N58" s="117"/>
      <c r="O58" s="117"/>
      <c r="P58" s="117"/>
      <c r="Q58" s="117"/>
      <c r="R58" s="117"/>
      <c r="S58" s="117"/>
      <c r="T58" s="117"/>
      <c r="U58" s="117"/>
      <c r="V58" s="117"/>
      <c r="W58" s="117"/>
      <c r="Z58" s="116"/>
      <c r="AA58" s="117"/>
      <c r="AB58" s="117"/>
      <c r="AC58" s="117"/>
    </row>
  </sheetData>
  <mergeCells count="89">
    <mergeCell ref="P53:V53"/>
    <mergeCell ref="B44:I44"/>
    <mergeCell ref="P44:V44"/>
    <mergeCell ref="C46:G46"/>
    <mergeCell ref="Z46:AA46"/>
    <mergeCell ref="A48:D48"/>
    <mergeCell ref="Q48:T48"/>
    <mergeCell ref="D50:I50"/>
    <mergeCell ref="D51:I51"/>
    <mergeCell ref="D52:I52"/>
    <mergeCell ref="P49:V49"/>
    <mergeCell ref="P50:V50"/>
    <mergeCell ref="P51:U51"/>
    <mergeCell ref="P52:V52"/>
    <mergeCell ref="B55:I55"/>
    <mergeCell ref="P55:V55"/>
    <mergeCell ref="C57:G57"/>
    <mergeCell ref="Z57:AA57"/>
    <mergeCell ref="Z35:AA35"/>
    <mergeCell ref="A37:D37"/>
    <mergeCell ref="Q37:T37"/>
    <mergeCell ref="D38:I38"/>
    <mergeCell ref="J38:J43"/>
    <mergeCell ref="P40:U40"/>
    <mergeCell ref="P41:V41"/>
    <mergeCell ref="X38:X43"/>
    <mergeCell ref="D39:I39"/>
    <mergeCell ref="D49:I49"/>
    <mergeCell ref="J49:J54"/>
    <mergeCell ref="X49:X54"/>
    <mergeCell ref="A26:C26"/>
    <mergeCell ref="Q26:T26"/>
    <mergeCell ref="D40:I40"/>
    <mergeCell ref="D41:I41"/>
    <mergeCell ref="P42:V42"/>
    <mergeCell ref="P38:V38"/>
    <mergeCell ref="P39:V39"/>
    <mergeCell ref="B33:I33"/>
    <mergeCell ref="P33:V33"/>
    <mergeCell ref="C35:G35"/>
    <mergeCell ref="Z23:AA23"/>
    <mergeCell ref="C12:G12"/>
    <mergeCell ref="Z12:AA12"/>
    <mergeCell ref="A14:C14"/>
    <mergeCell ref="Q14:T14"/>
    <mergeCell ref="D15:I15"/>
    <mergeCell ref="J15:J20"/>
    <mergeCell ref="X15:X20"/>
    <mergeCell ref="D16:I16"/>
    <mergeCell ref="P15:V15"/>
    <mergeCell ref="P16:V16"/>
    <mergeCell ref="P17:U17"/>
    <mergeCell ref="P18:V18"/>
    <mergeCell ref="P19:V19"/>
    <mergeCell ref="F1:M1"/>
    <mergeCell ref="N1:T1"/>
    <mergeCell ref="N2:V2"/>
    <mergeCell ref="Q3:T3"/>
    <mergeCell ref="D4:I4"/>
    <mergeCell ref="J4:J9"/>
    <mergeCell ref="A2:I2"/>
    <mergeCell ref="A3:C3"/>
    <mergeCell ref="P4:V4"/>
    <mergeCell ref="P5:V5"/>
    <mergeCell ref="P6:U6"/>
    <mergeCell ref="P7:V7"/>
    <mergeCell ref="X4:X9"/>
    <mergeCell ref="D5:I5"/>
    <mergeCell ref="D6:I6"/>
    <mergeCell ref="D7:I7"/>
    <mergeCell ref="P8:V8"/>
    <mergeCell ref="B10:I10"/>
    <mergeCell ref="P10:V10"/>
    <mergeCell ref="B21:I21"/>
    <mergeCell ref="P21:V21"/>
    <mergeCell ref="C23:G23"/>
    <mergeCell ref="X27:X32"/>
    <mergeCell ref="D28:I28"/>
    <mergeCell ref="D27:I27"/>
    <mergeCell ref="P27:V27"/>
    <mergeCell ref="D17:I17"/>
    <mergeCell ref="D18:I18"/>
    <mergeCell ref="D29:I29"/>
    <mergeCell ref="D30:I30"/>
    <mergeCell ref="P31:V31"/>
    <mergeCell ref="P28:V28"/>
    <mergeCell ref="P29:U29"/>
    <mergeCell ref="P30:V30"/>
    <mergeCell ref="J27:J32"/>
  </mergeCells>
  <phoneticPr fontId="41" type="noConversion"/>
  <pageMargins left="0.7" right="0.7" top="0.75" bottom="0.75" header="0.3" footer="0.3"/>
  <rowBreaks count="1" manualBreakCount="1">
    <brk id="57" max="16383" man="1"/>
  </rowBreaks>
  <colBreaks count="2" manualBreakCount="2">
    <brk id="13" max="1048575" man="1"/>
    <brk id="28" max="1048575" man="1"/>
  </colBreaks>
  <drawing r:id="rId1"/>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topLeftCell="A48" workbookViewId="0">
      <selection activeCell="O45" sqref="O45"/>
    </sheetView>
  </sheetViews>
  <sheetFormatPr defaultColWidth="9.140625" defaultRowHeight="12.75" x14ac:dyDescent="0.2"/>
  <cols>
    <col min="6" max="6" width="3.28515625" customWidth="1"/>
    <col min="7" max="8" width="4.42578125" customWidth="1"/>
    <col min="9" max="9" width="37.42578125" customWidth="1"/>
    <col min="10" max="10" width="7" customWidth="1"/>
    <col min="11" max="12" width="6.42578125" style="91" customWidth="1"/>
    <col min="13" max="13" width="4.140625" customWidth="1"/>
  </cols>
  <sheetData>
    <row r="1" spans="1:15" ht="18" customHeight="1" x14ac:dyDescent="0.2">
      <c r="F1" s="421" t="s">
        <v>98</v>
      </c>
      <c r="G1" s="421"/>
      <c r="H1" s="421"/>
      <c r="I1" s="421"/>
      <c r="J1" s="421"/>
      <c r="K1" s="421"/>
      <c r="L1" s="421"/>
      <c r="M1" s="421"/>
    </row>
    <row r="2" spans="1:15" ht="18" customHeight="1" x14ac:dyDescent="0.2">
      <c r="A2" s="420" t="s">
        <v>95</v>
      </c>
      <c r="B2" s="422"/>
      <c r="C2" s="422"/>
      <c r="D2" s="422"/>
      <c r="E2" s="422"/>
      <c r="F2" s="422"/>
      <c r="G2" s="422"/>
      <c r="H2" s="422"/>
      <c r="I2" s="422"/>
      <c r="J2" s="128"/>
      <c r="K2" s="125"/>
      <c r="L2" s="129"/>
      <c r="M2" s="124"/>
    </row>
    <row r="3" spans="1:15" ht="18" customHeight="1" x14ac:dyDescent="0.2">
      <c r="A3" s="390" t="str">
        <f>Criteria1.1.1!D6</f>
        <v>Justice Sector</v>
      </c>
      <c r="B3" s="391"/>
      <c r="C3" s="391"/>
      <c r="D3" s="50"/>
      <c r="E3" s="50"/>
      <c r="F3" s="50"/>
      <c r="G3" s="50"/>
      <c r="H3" s="50"/>
      <c r="I3" s="50"/>
      <c r="J3" s="50"/>
      <c r="K3" s="50"/>
      <c r="L3" s="50"/>
      <c r="M3" s="50"/>
    </row>
    <row r="4" spans="1:15" ht="18" customHeight="1" x14ac:dyDescent="0.2">
      <c r="A4" s="28"/>
      <c r="B4" s="38" t="s">
        <v>471</v>
      </c>
      <c r="C4" s="36">
        <v>4</v>
      </c>
      <c r="D4" s="507" t="s">
        <v>99</v>
      </c>
      <c r="E4" s="507"/>
      <c r="F4" s="507"/>
      <c r="G4" s="507"/>
      <c r="H4" s="507"/>
      <c r="I4" s="507"/>
      <c r="J4" s="423" t="s">
        <v>499</v>
      </c>
      <c r="K4" s="130" t="s">
        <v>399</v>
      </c>
      <c r="L4" s="67" t="s">
        <v>496</v>
      </c>
      <c r="M4" s="124"/>
    </row>
    <row r="5" spans="1:15" ht="18" customHeight="1" x14ac:dyDescent="0.2">
      <c r="B5" s="38" t="s">
        <v>472</v>
      </c>
      <c r="C5" s="36">
        <v>3</v>
      </c>
      <c r="D5" s="507" t="s">
        <v>96</v>
      </c>
      <c r="E5" s="507"/>
      <c r="F5" s="507"/>
      <c r="G5" s="507"/>
      <c r="H5" s="507"/>
      <c r="I5" s="507"/>
      <c r="J5" s="424"/>
      <c r="K5" s="69">
        <v>0</v>
      </c>
      <c r="L5" s="70">
        <v>4</v>
      </c>
      <c r="M5" s="124"/>
    </row>
    <row r="6" spans="1:15" x14ac:dyDescent="0.2">
      <c r="B6" s="38" t="s">
        <v>423</v>
      </c>
      <c r="C6" s="36">
        <v>2</v>
      </c>
      <c r="D6" s="507" t="s">
        <v>196</v>
      </c>
      <c r="E6" s="507"/>
      <c r="F6" s="507"/>
      <c r="G6" s="507"/>
      <c r="H6" s="507"/>
      <c r="I6" s="507"/>
      <c r="J6" s="424"/>
      <c r="K6" s="69">
        <v>0</v>
      </c>
      <c r="L6" s="70">
        <v>3</v>
      </c>
    </row>
    <row r="7" spans="1:15" x14ac:dyDescent="0.2">
      <c r="B7" s="38" t="s">
        <v>384</v>
      </c>
      <c r="C7" s="36">
        <v>1</v>
      </c>
      <c r="D7" s="507" t="s">
        <v>100</v>
      </c>
      <c r="E7" s="507"/>
      <c r="F7" s="507"/>
      <c r="G7" s="507"/>
      <c r="H7" s="507"/>
      <c r="I7" s="507"/>
      <c r="J7" s="424"/>
      <c r="K7" s="69">
        <v>1</v>
      </c>
      <c r="L7" s="70">
        <v>2</v>
      </c>
    </row>
    <row r="8" spans="1:15" ht="12.75" customHeight="1" x14ac:dyDescent="0.2">
      <c r="C8" s="123">
        <v>0</v>
      </c>
      <c r="D8" s="126" t="s">
        <v>97</v>
      </c>
      <c r="E8" s="126"/>
      <c r="F8" s="126"/>
      <c r="G8" s="126"/>
      <c r="H8" s="126"/>
      <c r="I8" s="126"/>
      <c r="J8" s="424"/>
      <c r="K8" s="69">
        <v>1</v>
      </c>
      <c r="L8" s="70">
        <v>1</v>
      </c>
    </row>
    <row r="9" spans="1:15" ht="12.75" customHeight="1" x14ac:dyDescent="0.2">
      <c r="C9" s="123"/>
      <c r="D9" s="126"/>
      <c r="E9" s="126"/>
      <c r="F9" s="126"/>
      <c r="G9" s="126"/>
      <c r="H9" s="126"/>
      <c r="I9" s="126"/>
      <c r="J9" s="425"/>
      <c r="K9" s="71">
        <v>0</v>
      </c>
      <c r="L9" s="72">
        <v>0</v>
      </c>
    </row>
    <row r="10" spans="1:15" ht="42.75" customHeight="1" x14ac:dyDescent="0.2">
      <c r="B10" s="508" t="s">
        <v>127</v>
      </c>
      <c r="C10" s="508"/>
      <c r="D10" s="508"/>
      <c r="E10" s="508"/>
      <c r="F10" s="508"/>
      <c r="G10" s="508"/>
      <c r="H10" s="508"/>
      <c r="I10" s="508"/>
      <c r="K10" s="28" t="s">
        <v>423</v>
      </c>
      <c r="L10" s="51">
        <f>(K5*L5+K6*L6+K7*L7+K8*L8+K9*L9)/SUM(K5:K9)</f>
        <v>1.5</v>
      </c>
    </row>
    <row r="11" spans="1:15" ht="15.75" customHeight="1" x14ac:dyDescent="0.2">
      <c r="A11" s="28" t="s">
        <v>464</v>
      </c>
      <c r="B11" s="61" t="s">
        <v>197</v>
      </c>
      <c r="C11" s="35" t="s">
        <v>198</v>
      </c>
      <c r="D11" s="35"/>
      <c r="G11" s="28"/>
      <c r="I11" s="65" t="str">
        <f>B11</f>
        <v>3.2.1</v>
      </c>
      <c r="J11" s="28" t="s">
        <v>429</v>
      </c>
      <c r="K11" s="92" t="s">
        <v>479</v>
      </c>
      <c r="L11" s="92"/>
    </row>
    <row r="12" spans="1:15" ht="19.5" customHeight="1" x14ac:dyDescent="0.2">
      <c r="C12" s="409"/>
      <c r="D12" s="409"/>
      <c r="E12" s="409"/>
      <c r="F12" s="409"/>
      <c r="G12" s="409"/>
      <c r="I12" s="79">
        <f>L10</f>
        <v>1.5</v>
      </c>
      <c r="J12" s="56">
        <v>1</v>
      </c>
      <c r="K12" s="91">
        <f>I12*J12</f>
        <v>1.5</v>
      </c>
      <c r="N12" s="123"/>
      <c r="O12" s="76">
        <f>I12*J12</f>
        <v>1.5</v>
      </c>
    </row>
    <row r="14" spans="1:15" ht="18" customHeight="1" x14ac:dyDescent="0.2">
      <c r="A14" s="390" t="str">
        <f>Criteria1.1.1!D17</f>
        <v>Security Sector</v>
      </c>
      <c r="B14" s="391"/>
      <c r="C14" s="391"/>
      <c r="D14" s="50"/>
      <c r="E14" s="50"/>
      <c r="F14" s="50"/>
      <c r="G14" s="50"/>
      <c r="H14" s="50"/>
      <c r="I14" s="50"/>
      <c r="J14" s="50"/>
      <c r="K14" s="93"/>
      <c r="L14" s="93"/>
      <c r="M14" s="124"/>
    </row>
    <row r="15" spans="1:15" ht="18" customHeight="1" x14ac:dyDescent="0.2">
      <c r="A15" s="28"/>
      <c r="B15" s="38" t="s">
        <v>471</v>
      </c>
      <c r="C15" s="36">
        <v>4</v>
      </c>
      <c r="D15" s="507" t="s">
        <v>99</v>
      </c>
      <c r="E15" s="507"/>
      <c r="F15" s="507"/>
      <c r="G15" s="507"/>
      <c r="H15" s="507"/>
      <c r="I15" s="507"/>
      <c r="J15" s="423" t="s">
        <v>499</v>
      </c>
      <c r="K15" s="130" t="s">
        <v>399</v>
      </c>
      <c r="L15" s="67" t="s">
        <v>496</v>
      </c>
      <c r="M15" s="124"/>
    </row>
    <row r="16" spans="1:15" ht="18" customHeight="1" x14ac:dyDescent="0.2">
      <c r="B16" s="38" t="s">
        <v>472</v>
      </c>
      <c r="C16" s="121">
        <v>3</v>
      </c>
      <c r="D16" s="507" t="s">
        <v>96</v>
      </c>
      <c r="E16" s="507"/>
      <c r="F16" s="507"/>
      <c r="G16" s="507"/>
      <c r="H16" s="507"/>
      <c r="I16" s="507"/>
      <c r="J16" s="424"/>
      <c r="K16" s="69">
        <v>0</v>
      </c>
      <c r="L16" s="70">
        <v>4</v>
      </c>
      <c r="M16" s="124"/>
    </row>
    <row r="17" spans="1:15" x14ac:dyDescent="0.2">
      <c r="B17" s="38" t="s">
        <v>423</v>
      </c>
      <c r="C17" s="36">
        <v>2</v>
      </c>
      <c r="D17" s="507" t="s">
        <v>196</v>
      </c>
      <c r="E17" s="507"/>
      <c r="F17" s="507"/>
      <c r="G17" s="507"/>
      <c r="H17" s="507"/>
      <c r="I17" s="507"/>
      <c r="J17" s="424"/>
      <c r="K17" s="69">
        <v>0</v>
      </c>
      <c r="L17" s="70">
        <v>3</v>
      </c>
    </row>
    <row r="18" spans="1:15" x14ac:dyDescent="0.2">
      <c r="B18" s="38" t="s">
        <v>384</v>
      </c>
      <c r="C18" s="36">
        <v>1</v>
      </c>
      <c r="D18" s="507" t="s">
        <v>100</v>
      </c>
      <c r="E18" s="507"/>
      <c r="F18" s="507"/>
      <c r="G18" s="507"/>
      <c r="H18" s="507"/>
      <c r="I18" s="507"/>
      <c r="J18" s="424"/>
      <c r="K18" s="69">
        <v>2</v>
      </c>
      <c r="L18" s="70">
        <v>2</v>
      </c>
    </row>
    <row r="19" spans="1:15" ht="12.75" customHeight="1" x14ac:dyDescent="0.2">
      <c r="C19" s="123">
        <v>0</v>
      </c>
      <c r="D19" s="126" t="s">
        <v>97</v>
      </c>
      <c r="E19" s="126"/>
      <c r="F19" s="126"/>
      <c r="G19" s="126"/>
      <c r="H19" s="126"/>
      <c r="I19" s="126"/>
      <c r="J19" s="424"/>
      <c r="K19" s="69">
        <v>2</v>
      </c>
      <c r="L19" s="70">
        <v>1</v>
      </c>
    </row>
    <row r="20" spans="1:15" ht="12.75" customHeight="1" x14ac:dyDescent="0.2">
      <c r="C20" s="123"/>
      <c r="D20" s="126"/>
      <c r="E20" s="126"/>
      <c r="F20" s="126"/>
      <c r="G20" s="126"/>
      <c r="H20" s="126"/>
      <c r="I20" s="126"/>
      <c r="J20" s="425"/>
      <c r="K20" s="71">
        <v>0</v>
      </c>
      <c r="L20" s="72">
        <v>0</v>
      </c>
    </row>
    <row r="21" spans="1:15" ht="42.75" customHeight="1" x14ac:dyDescent="0.2">
      <c r="B21" s="508" t="s">
        <v>127</v>
      </c>
      <c r="C21" s="508"/>
      <c r="D21" s="508"/>
      <c r="E21" s="508"/>
      <c r="F21" s="508"/>
      <c r="G21" s="508"/>
      <c r="H21" s="508"/>
      <c r="I21" s="508"/>
      <c r="K21" s="28" t="s">
        <v>423</v>
      </c>
      <c r="L21" s="51">
        <f>(K16*L16+K17*L17+K18*L18+K19*L19+K20*L20)/SUM(K16:K20)</f>
        <v>1.5</v>
      </c>
    </row>
    <row r="22" spans="1:15" ht="15.75" customHeight="1" x14ac:dyDescent="0.2">
      <c r="A22" s="28" t="s">
        <v>464</v>
      </c>
      <c r="B22" s="61" t="s">
        <v>197</v>
      </c>
      <c r="C22" s="35" t="s">
        <v>198</v>
      </c>
      <c r="D22" s="35"/>
      <c r="G22" s="28"/>
      <c r="I22" s="65" t="str">
        <f>B22</f>
        <v>3.2.1</v>
      </c>
      <c r="J22" s="28" t="s">
        <v>429</v>
      </c>
      <c r="K22" s="92" t="s">
        <v>479</v>
      </c>
      <c r="L22" s="92"/>
    </row>
    <row r="23" spans="1:15" ht="19.5" customHeight="1" x14ac:dyDescent="0.2">
      <c r="C23" s="409"/>
      <c r="D23" s="409"/>
      <c r="E23" s="409"/>
      <c r="F23" s="409"/>
      <c r="G23" s="409"/>
      <c r="I23" s="79">
        <f>L21</f>
        <v>1.5</v>
      </c>
      <c r="J23" s="56">
        <v>1</v>
      </c>
      <c r="K23" s="91">
        <f>I23*J23</f>
        <v>1.5</v>
      </c>
      <c r="N23" s="123"/>
      <c r="O23" s="76">
        <f>I23*J23</f>
        <v>1.5</v>
      </c>
    </row>
    <row r="25" spans="1:15" ht="18" customHeight="1" x14ac:dyDescent="0.2">
      <c r="A25" s="390" t="str">
        <f>Criteria1.1.1!D35</f>
        <v>Energy Sector</v>
      </c>
      <c r="B25" s="391"/>
      <c r="C25" s="391"/>
      <c r="D25" s="50"/>
      <c r="E25" s="50"/>
      <c r="F25" s="50"/>
      <c r="G25" s="50"/>
      <c r="H25" s="50"/>
      <c r="I25" s="50"/>
      <c r="J25" s="50"/>
      <c r="K25" s="93"/>
      <c r="L25" s="93"/>
      <c r="M25" s="124"/>
    </row>
    <row r="26" spans="1:15" ht="18" customHeight="1" x14ac:dyDescent="0.2">
      <c r="A26" s="28"/>
      <c r="B26" s="38" t="s">
        <v>471</v>
      </c>
      <c r="C26" s="36">
        <v>4</v>
      </c>
      <c r="D26" s="507" t="s">
        <v>99</v>
      </c>
      <c r="E26" s="507"/>
      <c r="F26" s="507"/>
      <c r="G26" s="507"/>
      <c r="H26" s="507"/>
      <c r="I26" s="507"/>
      <c r="J26" s="423" t="s">
        <v>499</v>
      </c>
      <c r="K26" s="130" t="s">
        <v>399</v>
      </c>
      <c r="L26" s="67" t="s">
        <v>496</v>
      </c>
      <c r="M26" s="124"/>
    </row>
    <row r="27" spans="1:15" ht="18" customHeight="1" x14ac:dyDescent="0.2">
      <c r="B27" s="38" t="s">
        <v>472</v>
      </c>
      <c r="C27" s="121">
        <v>3</v>
      </c>
      <c r="D27" s="507" t="s">
        <v>96</v>
      </c>
      <c r="E27" s="507"/>
      <c r="F27" s="507"/>
      <c r="G27" s="507"/>
      <c r="H27" s="507"/>
      <c r="I27" s="507"/>
      <c r="J27" s="424"/>
      <c r="K27" s="69">
        <v>0</v>
      </c>
      <c r="L27" s="70">
        <v>4</v>
      </c>
      <c r="M27" s="124"/>
    </row>
    <row r="28" spans="1:15" x14ac:dyDescent="0.2">
      <c r="B28" s="38" t="s">
        <v>423</v>
      </c>
      <c r="C28" s="36">
        <v>2</v>
      </c>
      <c r="D28" s="507" t="s">
        <v>196</v>
      </c>
      <c r="E28" s="507"/>
      <c r="F28" s="507"/>
      <c r="G28" s="507"/>
      <c r="H28" s="507"/>
      <c r="I28" s="507"/>
      <c r="J28" s="424"/>
      <c r="K28" s="69">
        <v>2</v>
      </c>
      <c r="L28" s="184">
        <v>3</v>
      </c>
    </row>
    <row r="29" spans="1:15" x14ac:dyDescent="0.2">
      <c r="B29" s="38" t="s">
        <v>384</v>
      </c>
      <c r="C29" s="121">
        <v>1</v>
      </c>
      <c r="D29" s="507" t="s">
        <v>100</v>
      </c>
      <c r="E29" s="507"/>
      <c r="F29" s="507"/>
      <c r="G29" s="507"/>
      <c r="H29" s="507"/>
      <c r="I29" s="507"/>
      <c r="J29" s="424"/>
      <c r="K29" s="69">
        <v>2</v>
      </c>
      <c r="L29" s="70">
        <v>2</v>
      </c>
    </row>
    <row r="30" spans="1:15" ht="12.75" customHeight="1" x14ac:dyDescent="0.2">
      <c r="C30" s="123">
        <v>0</v>
      </c>
      <c r="D30" s="126" t="s">
        <v>97</v>
      </c>
      <c r="E30" s="126"/>
      <c r="F30" s="126"/>
      <c r="G30" s="126"/>
      <c r="H30" s="126"/>
      <c r="I30" s="126"/>
      <c r="J30" s="424"/>
      <c r="K30" s="69">
        <v>0</v>
      </c>
      <c r="L30" s="184">
        <v>1</v>
      </c>
    </row>
    <row r="31" spans="1:15" ht="12.75" customHeight="1" x14ac:dyDescent="0.2">
      <c r="C31" s="123"/>
      <c r="D31" s="126"/>
      <c r="E31" s="126"/>
      <c r="F31" s="126"/>
      <c r="G31" s="126"/>
      <c r="H31" s="126"/>
      <c r="I31" s="126"/>
      <c r="J31" s="425"/>
      <c r="K31" s="71">
        <v>0</v>
      </c>
      <c r="L31" s="72">
        <v>0</v>
      </c>
    </row>
    <row r="32" spans="1:15" ht="42.75" customHeight="1" x14ac:dyDescent="0.2">
      <c r="B32" s="508" t="s">
        <v>127</v>
      </c>
      <c r="C32" s="508"/>
      <c r="D32" s="508"/>
      <c r="E32" s="508"/>
      <c r="F32" s="508"/>
      <c r="G32" s="508"/>
      <c r="H32" s="508"/>
      <c r="I32" s="508"/>
      <c r="K32" s="28" t="s">
        <v>423</v>
      </c>
      <c r="L32" s="51">
        <f>(K27*L27+K28*L28+K29*L29+K30*L30+K31*L31)/SUM(K27:K31)</f>
        <v>2.5</v>
      </c>
    </row>
    <row r="33" spans="1:16" ht="15.75" customHeight="1" x14ac:dyDescent="0.2">
      <c r="A33" s="28" t="s">
        <v>464</v>
      </c>
      <c r="B33" s="61" t="s">
        <v>197</v>
      </c>
      <c r="C33" s="35" t="s">
        <v>198</v>
      </c>
      <c r="D33" s="35"/>
      <c r="G33" s="28"/>
      <c r="I33" s="65" t="str">
        <f>B33</f>
        <v>3.2.1</v>
      </c>
      <c r="J33" s="28" t="s">
        <v>429</v>
      </c>
      <c r="K33" s="92" t="s">
        <v>479</v>
      </c>
      <c r="L33" s="92"/>
    </row>
    <row r="34" spans="1:16" ht="19.5" customHeight="1" x14ac:dyDescent="0.2">
      <c r="C34" s="409"/>
      <c r="D34" s="409"/>
      <c r="E34" s="409"/>
      <c r="F34" s="409"/>
      <c r="G34" s="409"/>
      <c r="I34" s="79">
        <v>2.5</v>
      </c>
      <c r="J34" s="56">
        <v>1</v>
      </c>
      <c r="K34" s="91">
        <f>I34*J34</f>
        <v>2.5</v>
      </c>
      <c r="N34" s="123"/>
      <c r="O34" s="76">
        <f>I34*J34</f>
        <v>2.5</v>
      </c>
    </row>
    <row r="35" spans="1:16" ht="12.75" customHeight="1" x14ac:dyDescent="0.2">
      <c r="C35" s="123"/>
      <c r="D35" s="123"/>
      <c r="E35" s="123"/>
      <c r="F35" s="123"/>
      <c r="G35" s="123"/>
      <c r="H35" s="123"/>
      <c r="I35" s="123"/>
      <c r="J35" s="123"/>
      <c r="K35" s="123"/>
      <c r="L35" s="123"/>
      <c r="M35" s="123"/>
      <c r="N35" s="123"/>
      <c r="O35" s="123"/>
      <c r="P35" s="123"/>
    </row>
    <row r="36" spans="1:16" x14ac:dyDescent="0.2">
      <c r="A36" s="431" t="s">
        <v>165</v>
      </c>
      <c r="B36" s="416"/>
      <c r="C36" s="416"/>
      <c r="D36" s="416"/>
      <c r="E36" s="50"/>
      <c r="F36" s="50"/>
      <c r="G36" s="50"/>
      <c r="H36" s="50"/>
      <c r="I36" s="50"/>
      <c r="J36" s="50"/>
      <c r="K36" s="93"/>
      <c r="L36" s="93"/>
      <c r="M36" s="124"/>
    </row>
    <row r="37" spans="1:16" ht="18" customHeight="1" x14ac:dyDescent="0.2">
      <c r="A37" s="28"/>
      <c r="B37" s="38" t="s">
        <v>471</v>
      </c>
      <c r="C37" s="36">
        <v>4</v>
      </c>
      <c r="D37" s="507" t="s">
        <v>99</v>
      </c>
      <c r="E37" s="507"/>
      <c r="F37" s="507"/>
      <c r="G37" s="507"/>
      <c r="H37" s="507"/>
      <c r="I37" s="507"/>
      <c r="J37" s="423" t="s">
        <v>499</v>
      </c>
      <c r="K37" s="130" t="s">
        <v>399</v>
      </c>
      <c r="L37" s="67" t="s">
        <v>496</v>
      </c>
      <c r="M37" s="124"/>
    </row>
    <row r="38" spans="1:16" ht="18" customHeight="1" x14ac:dyDescent="0.2">
      <c r="B38" s="38" t="s">
        <v>472</v>
      </c>
      <c r="C38" s="36">
        <v>3</v>
      </c>
      <c r="D38" s="507" t="s">
        <v>96</v>
      </c>
      <c r="E38" s="507"/>
      <c r="F38" s="507"/>
      <c r="G38" s="507"/>
      <c r="H38" s="507"/>
      <c r="I38" s="507"/>
      <c r="J38" s="424"/>
      <c r="K38" s="69">
        <v>0</v>
      </c>
      <c r="L38" s="70">
        <v>4</v>
      </c>
      <c r="M38" s="124"/>
    </row>
    <row r="39" spans="1:16" x14ac:dyDescent="0.2">
      <c r="B39" s="38" t="s">
        <v>423</v>
      </c>
      <c r="C39" s="121">
        <v>2</v>
      </c>
      <c r="D39" s="507" t="s">
        <v>196</v>
      </c>
      <c r="E39" s="507"/>
      <c r="F39" s="507"/>
      <c r="G39" s="507"/>
      <c r="H39" s="507"/>
      <c r="I39" s="507"/>
      <c r="J39" s="424"/>
      <c r="K39" s="69">
        <v>0</v>
      </c>
      <c r="L39" s="70">
        <v>3</v>
      </c>
    </row>
    <row r="40" spans="1:16" x14ac:dyDescent="0.2">
      <c r="B40" s="38" t="s">
        <v>384</v>
      </c>
      <c r="C40" s="36">
        <v>1</v>
      </c>
      <c r="D40" s="507" t="s">
        <v>100</v>
      </c>
      <c r="E40" s="507"/>
      <c r="F40" s="507"/>
      <c r="G40" s="507"/>
      <c r="H40" s="507"/>
      <c r="I40" s="507"/>
      <c r="J40" s="424"/>
      <c r="K40" s="69">
        <v>2</v>
      </c>
      <c r="L40" s="184">
        <v>2</v>
      </c>
    </row>
    <row r="41" spans="1:16" ht="12.75" customHeight="1" x14ac:dyDescent="0.2">
      <c r="C41" s="204">
        <v>0</v>
      </c>
      <c r="D41" s="126" t="s">
        <v>97</v>
      </c>
      <c r="E41" s="126"/>
      <c r="F41" s="126"/>
      <c r="G41" s="126"/>
      <c r="H41" s="126"/>
      <c r="I41" s="126"/>
      <c r="J41" s="424"/>
      <c r="K41" s="69">
        <v>2</v>
      </c>
      <c r="L41" s="70">
        <v>1</v>
      </c>
    </row>
    <row r="42" spans="1:16" ht="12.75" customHeight="1" x14ac:dyDescent="0.2">
      <c r="C42" s="123"/>
      <c r="D42" s="126"/>
      <c r="E42" s="126"/>
      <c r="F42" s="126"/>
      <c r="G42" s="126"/>
      <c r="H42" s="126"/>
      <c r="I42" s="126"/>
      <c r="J42" s="425"/>
      <c r="K42" s="71">
        <v>0</v>
      </c>
      <c r="L42" s="188">
        <v>0</v>
      </c>
    </row>
    <row r="43" spans="1:16" ht="42.75" customHeight="1" x14ac:dyDescent="0.2">
      <c r="B43" s="508" t="s">
        <v>127</v>
      </c>
      <c r="C43" s="508"/>
      <c r="D43" s="508"/>
      <c r="E43" s="508"/>
      <c r="F43" s="508"/>
      <c r="G43" s="508"/>
      <c r="H43" s="508"/>
      <c r="I43" s="508"/>
      <c r="K43" s="28" t="s">
        <v>423</v>
      </c>
      <c r="L43" s="51">
        <f>(K38*L38+K39*L39+K40*L40+K41*L41+K42*L42)/SUM(K38:K42)</f>
        <v>1.5</v>
      </c>
    </row>
    <row r="44" spans="1:16" ht="15.75" customHeight="1" x14ac:dyDescent="0.2">
      <c r="A44" s="28" t="s">
        <v>464</v>
      </c>
      <c r="B44" s="61" t="s">
        <v>197</v>
      </c>
      <c r="C44" s="35" t="s">
        <v>198</v>
      </c>
      <c r="D44" s="35"/>
      <c r="G44" s="28"/>
      <c r="I44" s="65" t="str">
        <f>B44</f>
        <v>3.2.1</v>
      </c>
      <c r="J44" s="28" t="s">
        <v>429</v>
      </c>
      <c r="K44" s="92" t="s">
        <v>479</v>
      </c>
      <c r="L44" s="92"/>
    </row>
    <row r="45" spans="1:16" ht="19.5" customHeight="1" x14ac:dyDescent="0.2">
      <c r="C45" s="409"/>
      <c r="D45" s="409"/>
      <c r="E45" s="409"/>
      <c r="F45" s="409"/>
      <c r="G45" s="409"/>
      <c r="I45" s="79">
        <v>1.5</v>
      </c>
      <c r="J45" s="56">
        <v>1</v>
      </c>
      <c r="K45" s="91">
        <f>SUM(K38:K44)</f>
        <v>4</v>
      </c>
      <c r="N45" s="123"/>
      <c r="O45" s="76">
        <f>I45*J45</f>
        <v>1.5</v>
      </c>
    </row>
    <row r="46" spans="1:16" ht="19.5" customHeight="1" x14ac:dyDescent="0.2">
      <c r="C46" s="123"/>
      <c r="D46" s="123"/>
      <c r="E46" s="123"/>
      <c r="F46" s="123"/>
      <c r="G46" s="123"/>
      <c r="H46" s="123"/>
      <c r="I46" s="123"/>
      <c r="J46" s="123"/>
      <c r="K46" s="123"/>
      <c r="L46" s="123"/>
      <c r="M46" s="123"/>
      <c r="N46" s="123"/>
      <c r="O46" s="123"/>
    </row>
    <row r="47" spans="1:16" x14ac:dyDescent="0.2">
      <c r="A47" s="415" t="str">
        <f>Criteria1.1.1!D56</f>
        <v>Agriculture and Rural Development</v>
      </c>
      <c r="B47" s="416"/>
      <c r="C47" s="416"/>
      <c r="D47" s="416"/>
      <c r="E47" s="50"/>
      <c r="F47" s="50"/>
      <c r="G47" s="50"/>
      <c r="H47" s="50"/>
      <c r="I47" s="50"/>
      <c r="J47" s="50"/>
      <c r="K47" s="93"/>
      <c r="L47" s="93"/>
      <c r="M47" s="124"/>
    </row>
    <row r="48" spans="1:16" ht="18" customHeight="1" x14ac:dyDescent="0.2">
      <c r="A48" s="28"/>
      <c r="B48" s="38" t="s">
        <v>471</v>
      </c>
      <c r="C48" s="36">
        <v>4</v>
      </c>
      <c r="D48" s="507" t="s">
        <v>99</v>
      </c>
      <c r="E48" s="507"/>
      <c r="F48" s="507"/>
      <c r="G48" s="507"/>
      <c r="H48" s="507"/>
      <c r="I48" s="507"/>
      <c r="J48" s="423" t="s">
        <v>499</v>
      </c>
      <c r="K48" s="130" t="s">
        <v>399</v>
      </c>
      <c r="L48" s="67" t="s">
        <v>496</v>
      </c>
      <c r="M48" s="124"/>
    </row>
    <row r="49" spans="1:15" ht="18" customHeight="1" x14ac:dyDescent="0.2">
      <c r="B49" s="38" t="s">
        <v>472</v>
      </c>
      <c r="C49" s="121">
        <v>3</v>
      </c>
      <c r="D49" s="507" t="s">
        <v>96</v>
      </c>
      <c r="E49" s="507"/>
      <c r="F49" s="507"/>
      <c r="G49" s="507"/>
      <c r="H49" s="507"/>
      <c r="I49" s="507"/>
      <c r="J49" s="424"/>
      <c r="K49" s="69">
        <v>2</v>
      </c>
      <c r="L49" s="70">
        <v>4</v>
      </c>
      <c r="M49" s="124"/>
    </row>
    <row r="50" spans="1:15" x14ac:dyDescent="0.2">
      <c r="B50" s="38" t="s">
        <v>423</v>
      </c>
      <c r="C50" s="121">
        <v>2</v>
      </c>
      <c r="D50" s="507" t="s">
        <v>196</v>
      </c>
      <c r="E50" s="507"/>
      <c r="F50" s="507"/>
      <c r="G50" s="507"/>
      <c r="H50" s="507"/>
      <c r="I50" s="507"/>
      <c r="J50" s="424"/>
      <c r="K50" s="69">
        <v>2</v>
      </c>
      <c r="L50" s="184">
        <v>3</v>
      </c>
    </row>
    <row r="51" spans="1:15" x14ac:dyDescent="0.2">
      <c r="B51" s="38" t="s">
        <v>384</v>
      </c>
      <c r="C51" s="36">
        <v>1</v>
      </c>
      <c r="D51" s="507" t="s">
        <v>100</v>
      </c>
      <c r="E51" s="507"/>
      <c r="F51" s="507"/>
      <c r="G51" s="507"/>
      <c r="H51" s="507"/>
      <c r="I51" s="507"/>
      <c r="J51" s="424"/>
      <c r="K51" s="69">
        <v>0</v>
      </c>
      <c r="L51" s="184">
        <v>2</v>
      </c>
    </row>
    <row r="52" spans="1:15" ht="12.75" customHeight="1" x14ac:dyDescent="0.2">
      <c r="C52" s="123">
        <v>0</v>
      </c>
      <c r="D52" s="126" t="s">
        <v>97</v>
      </c>
      <c r="E52" s="126"/>
      <c r="F52" s="126"/>
      <c r="G52" s="126"/>
      <c r="H52" s="126"/>
      <c r="I52" s="126"/>
      <c r="J52" s="424"/>
      <c r="K52" s="69">
        <v>0</v>
      </c>
      <c r="L52" s="70">
        <v>1</v>
      </c>
    </row>
    <row r="53" spans="1:15" ht="12.75" customHeight="1" x14ac:dyDescent="0.2">
      <c r="C53" s="123"/>
      <c r="D53" s="126"/>
      <c r="E53" s="126"/>
      <c r="F53" s="126"/>
      <c r="G53" s="126"/>
      <c r="H53" s="126"/>
      <c r="I53" s="126"/>
      <c r="J53" s="425"/>
      <c r="K53" s="71">
        <v>0</v>
      </c>
      <c r="L53" s="72">
        <v>0</v>
      </c>
    </row>
    <row r="54" spans="1:15" ht="42.75" customHeight="1" x14ac:dyDescent="0.2">
      <c r="B54" s="508" t="s">
        <v>127</v>
      </c>
      <c r="C54" s="508"/>
      <c r="D54" s="508"/>
      <c r="E54" s="508"/>
      <c r="F54" s="508"/>
      <c r="G54" s="508"/>
      <c r="H54" s="508"/>
      <c r="I54" s="508"/>
      <c r="K54" s="28" t="s">
        <v>423</v>
      </c>
      <c r="L54" s="51">
        <f>(K49*L49+K50*L50+K51*L51+K52*L52+K53*L53)/SUM(K49:K53)</f>
        <v>3.5</v>
      </c>
    </row>
    <row r="55" spans="1:15" ht="15.75" customHeight="1" x14ac:dyDescent="0.2">
      <c r="A55" s="28" t="s">
        <v>464</v>
      </c>
      <c r="B55" s="61" t="s">
        <v>197</v>
      </c>
      <c r="C55" s="35" t="s">
        <v>198</v>
      </c>
      <c r="D55" s="35"/>
      <c r="G55" s="28"/>
      <c r="I55" s="65" t="str">
        <f>B55</f>
        <v>3.2.1</v>
      </c>
      <c r="J55" s="28" t="s">
        <v>429</v>
      </c>
      <c r="K55" s="92" t="s">
        <v>479</v>
      </c>
      <c r="L55" s="92"/>
    </row>
    <row r="56" spans="1:15" ht="19.5" customHeight="1" x14ac:dyDescent="0.2">
      <c r="C56" s="409"/>
      <c r="D56" s="409"/>
      <c r="E56" s="409"/>
      <c r="F56" s="409"/>
      <c r="G56" s="409"/>
      <c r="I56" s="79">
        <v>3.5</v>
      </c>
      <c r="J56" s="56">
        <v>1</v>
      </c>
      <c r="K56" s="91">
        <v>4</v>
      </c>
      <c r="N56" s="123"/>
      <c r="O56" s="76">
        <f>I56*J56</f>
        <v>3.5</v>
      </c>
    </row>
  </sheetData>
  <mergeCells count="42">
    <mergeCell ref="F1:M1"/>
    <mergeCell ref="A2:I2"/>
    <mergeCell ref="A3:C3"/>
    <mergeCell ref="B10:I10"/>
    <mergeCell ref="C12:G12"/>
    <mergeCell ref="A14:C14"/>
    <mergeCell ref="D4:I4"/>
    <mergeCell ref="J4:J9"/>
    <mergeCell ref="D5:I5"/>
    <mergeCell ref="D6:I6"/>
    <mergeCell ref="D7:I7"/>
    <mergeCell ref="A25:C25"/>
    <mergeCell ref="B21:I21"/>
    <mergeCell ref="C23:G23"/>
    <mergeCell ref="D15:I15"/>
    <mergeCell ref="J15:J20"/>
    <mergeCell ref="D16:I16"/>
    <mergeCell ref="D17:I17"/>
    <mergeCell ref="D18:I18"/>
    <mergeCell ref="B32:I32"/>
    <mergeCell ref="C34:G34"/>
    <mergeCell ref="A36:D36"/>
    <mergeCell ref="D26:I26"/>
    <mergeCell ref="J26:J31"/>
    <mergeCell ref="D27:I27"/>
    <mergeCell ref="D28:I28"/>
    <mergeCell ref="D29:I29"/>
    <mergeCell ref="B43:I43"/>
    <mergeCell ref="C45:G45"/>
    <mergeCell ref="A47:D47"/>
    <mergeCell ref="D37:I37"/>
    <mergeCell ref="J37:J42"/>
    <mergeCell ref="D38:I38"/>
    <mergeCell ref="D39:I39"/>
    <mergeCell ref="D40:I40"/>
    <mergeCell ref="B54:I54"/>
    <mergeCell ref="C56:G56"/>
    <mergeCell ref="D48:I48"/>
    <mergeCell ref="J48:J53"/>
    <mergeCell ref="D49:I49"/>
    <mergeCell ref="D50:I50"/>
    <mergeCell ref="D51:I51"/>
  </mergeCells>
  <phoneticPr fontId="41" type="noConversion"/>
  <pageMargins left="0.7" right="0.7" top="0.75" bottom="0.75" header="0.3" footer="0.3"/>
  <rowBreaks count="1" manualBreakCount="1">
    <brk id="57" max="16383" man="1"/>
  </rowBreaks>
  <colBreaks count="1" manualBreakCount="1">
    <brk id="15" max="1048575" man="1"/>
  </colBreaks>
  <drawing r:id="rId1"/>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4"/>
  <sheetViews>
    <sheetView tabSelected="1" topLeftCell="B1" zoomScale="83" zoomScaleNormal="83" zoomScalePageLayoutView="83" workbookViewId="0">
      <selection activeCell="B3" sqref="B3:K3"/>
    </sheetView>
  </sheetViews>
  <sheetFormatPr defaultColWidth="9.140625" defaultRowHeight="12.75" x14ac:dyDescent="0.2"/>
  <cols>
    <col min="1" max="1" width="21.42578125" style="31" customWidth="1"/>
    <col min="2" max="6" width="10.7109375" style="31" customWidth="1"/>
    <col min="7" max="7" width="12.42578125" style="31" customWidth="1"/>
    <col min="8" max="8" width="15.42578125" style="31" customWidth="1"/>
    <col min="9" max="18" width="10.7109375" style="31" customWidth="1"/>
    <col min="19" max="19" width="11.42578125" style="31" customWidth="1"/>
    <col min="20" max="20" width="9.42578125" style="31" customWidth="1"/>
    <col min="21" max="259" width="9.140625" style="31"/>
    <col min="260" max="260" width="34.42578125" style="31" customWidth="1"/>
    <col min="261" max="261" width="7.42578125" style="31" customWidth="1"/>
    <col min="262" max="262" width="9.140625" style="31"/>
    <col min="263" max="263" width="7" style="31" customWidth="1"/>
    <col min="264" max="264" width="7.28515625" style="31" customWidth="1"/>
    <col min="265" max="265" width="8.140625" style="31" customWidth="1"/>
    <col min="266" max="266" width="9.140625" style="31"/>
    <col min="267" max="267" width="8.28515625" style="31" customWidth="1"/>
    <col min="268" max="268" width="9.140625" style="31"/>
    <col min="269" max="269" width="8" style="31" customWidth="1"/>
    <col min="270" max="270" width="8.28515625" style="31" customWidth="1"/>
    <col min="271" max="271" width="8.42578125" style="31" customWidth="1"/>
    <col min="272" max="272" width="8.140625" style="31" customWidth="1"/>
    <col min="273" max="274" width="9.7109375" style="31" customWidth="1"/>
    <col min="275" max="275" width="10.140625" style="31" customWidth="1"/>
    <col min="276" max="276" width="5" style="31" customWidth="1"/>
    <col min="277" max="515" width="9.140625" style="31"/>
    <col min="516" max="516" width="34.42578125" style="31" customWidth="1"/>
    <col min="517" max="517" width="7.42578125" style="31" customWidth="1"/>
    <col min="518" max="518" width="9.140625" style="31"/>
    <col min="519" max="519" width="7" style="31" customWidth="1"/>
    <col min="520" max="520" width="7.28515625" style="31" customWidth="1"/>
    <col min="521" max="521" width="8.140625" style="31" customWidth="1"/>
    <col min="522" max="522" width="9.140625" style="31"/>
    <col min="523" max="523" width="8.28515625" style="31" customWidth="1"/>
    <col min="524" max="524" width="9.140625" style="31"/>
    <col min="525" max="525" width="8" style="31" customWidth="1"/>
    <col min="526" max="526" width="8.28515625" style="31" customWidth="1"/>
    <col min="527" max="527" width="8.42578125" style="31" customWidth="1"/>
    <col min="528" max="528" width="8.140625" style="31" customWidth="1"/>
    <col min="529" max="530" width="9.7109375" style="31" customWidth="1"/>
    <col min="531" max="531" width="10.140625" style="31" customWidth="1"/>
    <col min="532" max="532" width="5" style="31" customWidth="1"/>
    <col min="533" max="771" width="9.140625" style="31"/>
    <col min="772" max="772" width="34.42578125" style="31" customWidth="1"/>
    <col min="773" max="773" width="7.42578125" style="31" customWidth="1"/>
    <col min="774" max="774" width="9.140625" style="31"/>
    <col min="775" max="775" width="7" style="31" customWidth="1"/>
    <col min="776" max="776" width="7.28515625" style="31" customWidth="1"/>
    <col min="777" max="777" width="8.140625" style="31" customWidth="1"/>
    <col min="778" max="778" width="9.140625" style="31"/>
    <col min="779" max="779" width="8.28515625" style="31" customWidth="1"/>
    <col min="780" max="780" width="9.140625" style="31"/>
    <col min="781" max="781" width="8" style="31" customWidth="1"/>
    <col min="782" max="782" width="8.28515625" style="31" customWidth="1"/>
    <col min="783" max="783" width="8.42578125" style="31" customWidth="1"/>
    <col min="784" max="784" width="8.140625" style="31" customWidth="1"/>
    <col min="785" max="786" width="9.7109375" style="31" customWidth="1"/>
    <col min="787" max="787" width="10.140625" style="31" customWidth="1"/>
    <col min="788" max="788" width="5" style="31" customWidth="1"/>
    <col min="789" max="1027" width="9.140625" style="31"/>
    <col min="1028" max="1028" width="34.42578125" style="31" customWidth="1"/>
    <col min="1029" max="1029" width="7.42578125" style="31" customWidth="1"/>
    <col min="1030" max="1030" width="9.140625" style="31"/>
    <col min="1031" max="1031" width="7" style="31" customWidth="1"/>
    <col min="1032" max="1032" width="7.28515625" style="31" customWidth="1"/>
    <col min="1033" max="1033" width="8.140625" style="31" customWidth="1"/>
    <col min="1034" max="1034" width="9.140625" style="31"/>
    <col min="1035" max="1035" width="8.28515625" style="31" customWidth="1"/>
    <col min="1036" max="1036" width="9.140625" style="31"/>
    <col min="1037" max="1037" width="8" style="31" customWidth="1"/>
    <col min="1038" max="1038" width="8.28515625" style="31" customWidth="1"/>
    <col min="1039" max="1039" width="8.42578125" style="31" customWidth="1"/>
    <col min="1040" max="1040" width="8.140625" style="31" customWidth="1"/>
    <col min="1041" max="1042" width="9.7109375" style="31" customWidth="1"/>
    <col min="1043" max="1043" width="10.140625" style="31" customWidth="1"/>
    <col min="1044" max="1044" width="5" style="31" customWidth="1"/>
    <col min="1045" max="1283" width="9.140625" style="31"/>
    <col min="1284" max="1284" width="34.42578125" style="31" customWidth="1"/>
    <col min="1285" max="1285" width="7.42578125" style="31" customWidth="1"/>
    <col min="1286" max="1286" width="9.140625" style="31"/>
    <col min="1287" max="1287" width="7" style="31" customWidth="1"/>
    <col min="1288" max="1288" width="7.28515625" style="31" customWidth="1"/>
    <col min="1289" max="1289" width="8.140625" style="31" customWidth="1"/>
    <col min="1290" max="1290" width="9.140625" style="31"/>
    <col min="1291" max="1291" width="8.28515625" style="31" customWidth="1"/>
    <col min="1292" max="1292" width="9.140625" style="31"/>
    <col min="1293" max="1293" width="8" style="31" customWidth="1"/>
    <col min="1294" max="1294" width="8.28515625" style="31" customWidth="1"/>
    <col min="1295" max="1295" width="8.42578125" style="31" customWidth="1"/>
    <col min="1296" max="1296" width="8.140625" style="31" customWidth="1"/>
    <col min="1297" max="1298" width="9.7109375" style="31" customWidth="1"/>
    <col min="1299" max="1299" width="10.140625" style="31" customWidth="1"/>
    <col min="1300" max="1300" width="5" style="31" customWidth="1"/>
    <col min="1301" max="1539" width="9.140625" style="31"/>
    <col min="1540" max="1540" width="34.42578125" style="31" customWidth="1"/>
    <col min="1541" max="1541" width="7.42578125" style="31" customWidth="1"/>
    <col min="1542" max="1542" width="9.140625" style="31"/>
    <col min="1543" max="1543" width="7" style="31" customWidth="1"/>
    <col min="1544" max="1544" width="7.28515625" style="31" customWidth="1"/>
    <col min="1545" max="1545" width="8.140625" style="31" customWidth="1"/>
    <col min="1546" max="1546" width="9.140625" style="31"/>
    <col min="1547" max="1547" width="8.28515625" style="31" customWidth="1"/>
    <col min="1548" max="1548" width="9.140625" style="31"/>
    <col min="1549" max="1549" width="8" style="31" customWidth="1"/>
    <col min="1550" max="1550" width="8.28515625" style="31" customWidth="1"/>
    <col min="1551" max="1551" width="8.42578125" style="31" customWidth="1"/>
    <col min="1552" max="1552" width="8.140625" style="31" customWidth="1"/>
    <col min="1553" max="1554" width="9.7109375" style="31" customWidth="1"/>
    <col min="1555" max="1555" width="10.140625" style="31" customWidth="1"/>
    <col min="1556" max="1556" width="5" style="31" customWidth="1"/>
    <col min="1557" max="1795" width="9.140625" style="31"/>
    <col min="1796" max="1796" width="34.42578125" style="31" customWidth="1"/>
    <col min="1797" max="1797" width="7.42578125" style="31" customWidth="1"/>
    <col min="1798" max="1798" width="9.140625" style="31"/>
    <col min="1799" max="1799" width="7" style="31" customWidth="1"/>
    <col min="1800" max="1800" width="7.28515625" style="31" customWidth="1"/>
    <col min="1801" max="1801" width="8.140625" style="31" customWidth="1"/>
    <col min="1802" max="1802" width="9.140625" style="31"/>
    <col min="1803" max="1803" width="8.28515625" style="31" customWidth="1"/>
    <col min="1804" max="1804" width="9.140625" style="31"/>
    <col min="1805" max="1805" width="8" style="31" customWidth="1"/>
    <col min="1806" max="1806" width="8.28515625" style="31" customWidth="1"/>
    <col min="1807" max="1807" width="8.42578125" style="31" customWidth="1"/>
    <col min="1808" max="1808" width="8.140625" style="31" customWidth="1"/>
    <col min="1809" max="1810" width="9.7109375" style="31" customWidth="1"/>
    <col min="1811" max="1811" width="10.140625" style="31" customWidth="1"/>
    <col min="1812" max="1812" width="5" style="31" customWidth="1"/>
    <col min="1813" max="2051" width="9.140625" style="31"/>
    <col min="2052" max="2052" width="34.42578125" style="31" customWidth="1"/>
    <col min="2053" max="2053" width="7.42578125" style="31" customWidth="1"/>
    <col min="2054" max="2054" width="9.140625" style="31"/>
    <col min="2055" max="2055" width="7" style="31" customWidth="1"/>
    <col min="2056" max="2056" width="7.28515625" style="31" customWidth="1"/>
    <col min="2057" max="2057" width="8.140625" style="31" customWidth="1"/>
    <col min="2058" max="2058" width="9.140625" style="31"/>
    <col min="2059" max="2059" width="8.28515625" style="31" customWidth="1"/>
    <col min="2060" max="2060" width="9.140625" style="31"/>
    <col min="2061" max="2061" width="8" style="31" customWidth="1"/>
    <col min="2062" max="2062" width="8.28515625" style="31" customWidth="1"/>
    <col min="2063" max="2063" width="8.42578125" style="31" customWidth="1"/>
    <col min="2064" max="2064" width="8.140625" style="31" customWidth="1"/>
    <col min="2065" max="2066" width="9.7109375" style="31" customWidth="1"/>
    <col min="2067" max="2067" width="10.140625" style="31" customWidth="1"/>
    <col min="2068" max="2068" width="5" style="31" customWidth="1"/>
    <col min="2069" max="2307" width="9.140625" style="31"/>
    <col min="2308" max="2308" width="34.42578125" style="31" customWidth="1"/>
    <col min="2309" max="2309" width="7.42578125" style="31" customWidth="1"/>
    <col min="2310" max="2310" width="9.140625" style="31"/>
    <col min="2311" max="2311" width="7" style="31" customWidth="1"/>
    <col min="2312" max="2312" width="7.28515625" style="31" customWidth="1"/>
    <col min="2313" max="2313" width="8.140625" style="31" customWidth="1"/>
    <col min="2314" max="2314" width="9.140625" style="31"/>
    <col min="2315" max="2315" width="8.28515625" style="31" customWidth="1"/>
    <col min="2316" max="2316" width="9.140625" style="31"/>
    <col min="2317" max="2317" width="8" style="31" customWidth="1"/>
    <col min="2318" max="2318" width="8.28515625" style="31" customWidth="1"/>
    <col min="2319" max="2319" width="8.42578125" style="31" customWidth="1"/>
    <col min="2320" max="2320" width="8.140625" style="31" customWidth="1"/>
    <col min="2321" max="2322" width="9.7109375" style="31" customWidth="1"/>
    <col min="2323" max="2323" width="10.140625" style="31" customWidth="1"/>
    <col min="2324" max="2324" width="5" style="31" customWidth="1"/>
    <col min="2325" max="2563" width="9.140625" style="31"/>
    <col min="2564" max="2564" width="34.42578125" style="31" customWidth="1"/>
    <col min="2565" max="2565" width="7.42578125" style="31" customWidth="1"/>
    <col min="2566" max="2566" width="9.140625" style="31"/>
    <col min="2567" max="2567" width="7" style="31" customWidth="1"/>
    <col min="2568" max="2568" width="7.28515625" style="31" customWidth="1"/>
    <col min="2569" max="2569" width="8.140625" style="31" customWidth="1"/>
    <col min="2570" max="2570" width="9.140625" style="31"/>
    <col min="2571" max="2571" width="8.28515625" style="31" customWidth="1"/>
    <col min="2572" max="2572" width="9.140625" style="31"/>
    <col min="2573" max="2573" width="8" style="31" customWidth="1"/>
    <col min="2574" max="2574" width="8.28515625" style="31" customWidth="1"/>
    <col min="2575" max="2575" width="8.42578125" style="31" customWidth="1"/>
    <col min="2576" max="2576" width="8.140625" style="31" customWidth="1"/>
    <col min="2577" max="2578" width="9.7109375" style="31" customWidth="1"/>
    <col min="2579" max="2579" width="10.140625" style="31" customWidth="1"/>
    <col min="2580" max="2580" width="5" style="31" customWidth="1"/>
    <col min="2581" max="2819" width="9.140625" style="31"/>
    <col min="2820" max="2820" width="34.42578125" style="31" customWidth="1"/>
    <col min="2821" max="2821" width="7.42578125" style="31" customWidth="1"/>
    <col min="2822" max="2822" width="9.140625" style="31"/>
    <col min="2823" max="2823" width="7" style="31" customWidth="1"/>
    <col min="2824" max="2824" width="7.28515625" style="31" customWidth="1"/>
    <col min="2825" max="2825" width="8.140625" style="31" customWidth="1"/>
    <col min="2826" max="2826" width="9.140625" style="31"/>
    <col min="2827" max="2827" width="8.28515625" style="31" customWidth="1"/>
    <col min="2828" max="2828" width="9.140625" style="31"/>
    <col min="2829" max="2829" width="8" style="31" customWidth="1"/>
    <col min="2830" max="2830" width="8.28515625" style="31" customWidth="1"/>
    <col min="2831" max="2831" width="8.42578125" style="31" customWidth="1"/>
    <col min="2832" max="2832" width="8.140625" style="31" customWidth="1"/>
    <col min="2833" max="2834" width="9.7109375" style="31" customWidth="1"/>
    <col min="2835" max="2835" width="10.140625" style="31" customWidth="1"/>
    <col min="2836" max="2836" width="5" style="31" customWidth="1"/>
    <col min="2837" max="3075" width="9.140625" style="31"/>
    <col min="3076" max="3076" width="34.42578125" style="31" customWidth="1"/>
    <col min="3077" max="3077" width="7.42578125" style="31" customWidth="1"/>
    <col min="3078" max="3078" width="9.140625" style="31"/>
    <col min="3079" max="3079" width="7" style="31" customWidth="1"/>
    <col min="3080" max="3080" width="7.28515625" style="31" customWidth="1"/>
    <col min="3081" max="3081" width="8.140625" style="31" customWidth="1"/>
    <col min="3082" max="3082" width="9.140625" style="31"/>
    <col min="3083" max="3083" width="8.28515625" style="31" customWidth="1"/>
    <col min="3084" max="3084" width="9.140625" style="31"/>
    <col min="3085" max="3085" width="8" style="31" customWidth="1"/>
    <col min="3086" max="3086" width="8.28515625" style="31" customWidth="1"/>
    <col min="3087" max="3087" width="8.42578125" style="31" customWidth="1"/>
    <col min="3088" max="3088" width="8.140625" style="31" customWidth="1"/>
    <col min="3089" max="3090" width="9.7109375" style="31" customWidth="1"/>
    <col min="3091" max="3091" width="10.140625" style="31" customWidth="1"/>
    <col min="3092" max="3092" width="5" style="31" customWidth="1"/>
    <col min="3093" max="3331" width="9.140625" style="31"/>
    <col min="3332" max="3332" width="34.42578125" style="31" customWidth="1"/>
    <col min="3333" max="3333" width="7.42578125" style="31" customWidth="1"/>
    <col min="3334" max="3334" width="9.140625" style="31"/>
    <col min="3335" max="3335" width="7" style="31" customWidth="1"/>
    <col min="3336" max="3336" width="7.28515625" style="31" customWidth="1"/>
    <col min="3337" max="3337" width="8.140625" style="31" customWidth="1"/>
    <col min="3338" max="3338" width="9.140625" style="31"/>
    <col min="3339" max="3339" width="8.28515625" style="31" customWidth="1"/>
    <col min="3340" max="3340" width="9.140625" style="31"/>
    <col min="3341" max="3341" width="8" style="31" customWidth="1"/>
    <col min="3342" max="3342" width="8.28515625" style="31" customWidth="1"/>
    <col min="3343" max="3343" width="8.42578125" style="31" customWidth="1"/>
    <col min="3344" max="3344" width="8.140625" style="31" customWidth="1"/>
    <col min="3345" max="3346" width="9.7109375" style="31" customWidth="1"/>
    <col min="3347" max="3347" width="10.140625" style="31" customWidth="1"/>
    <col min="3348" max="3348" width="5" style="31" customWidth="1"/>
    <col min="3349" max="3587" width="9.140625" style="31"/>
    <col min="3588" max="3588" width="34.42578125" style="31" customWidth="1"/>
    <col min="3589" max="3589" width="7.42578125" style="31" customWidth="1"/>
    <col min="3590" max="3590" width="9.140625" style="31"/>
    <col min="3591" max="3591" width="7" style="31" customWidth="1"/>
    <col min="3592" max="3592" width="7.28515625" style="31" customWidth="1"/>
    <col min="3593" max="3593" width="8.140625" style="31" customWidth="1"/>
    <col min="3594" max="3594" width="9.140625" style="31"/>
    <col min="3595" max="3595" width="8.28515625" style="31" customWidth="1"/>
    <col min="3596" max="3596" width="9.140625" style="31"/>
    <col min="3597" max="3597" width="8" style="31" customWidth="1"/>
    <col min="3598" max="3598" width="8.28515625" style="31" customWidth="1"/>
    <col min="3599" max="3599" width="8.42578125" style="31" customWidth="1"/>
    <col min="3600" max="3600" width="8.140625" style="31" customWidth="1"/>
    <col min="3601" max="3602" width="9.7109375" style="31" customWidth="1"/>
    <col min="3603" max="3603" width="10.140625" style="31" customWidth="1"/>
    <col min="3604" max="3604" width="5" style="31" customWidth="1"/>
    <col min="3605" max="3843" width="9.140625" style="31"/>
    <col min="3844" max="3844" width="34.42578125" style="31" customWidth="1"/>
    <col min="3845" max="3845" width="7.42578125" style="31" customWidth="1"/>
    <col min="3846" max="3846" width="9.140625" style="31"/>
    <col min="3847" max="3847" width="7" style="31" customWidth="1"/>
    <col min="3848" max="3848" width="7.28515625" style="31" customWidth="1"/>
    <col min="3849" max="3849" width="8.140625" style="31" customWidth="1"/>
    <col min="3850" max="3850" width="9.140625" style="31"/>
    <col min="3851" max="3851" width="8.28515625" style="31" customWidth="1"/>
    <col min="3852" max="3852" width="9.140625" style="31"/>
    <col min="3853" max="3853" width="8" style="31" customWidth="1"/>
    <col min="3854" max="3854" width="8.28515625" style="31" customWidth="1"/>
    <col min="3855" max="3855" width="8.42578125" style="31" customWidth="1"/>
    <col min="3856" max="3856" width="8.140625" style="31" customWidth="1"/>
    <col min="3857" max="3858" width="9.7109375" style="31" customWidth="1"/>
    <col min="3859" max="3859" width="10.140625" style="31" customWidth="1"/>
    <col min="3860" max="3860" width="5" style="31" customWidth="1"/>
    <col min="3861" max="4099" width="9.140625" style="31"/>
    <col min="4100" max="4100" width="34.42578125" style="31" customWidth="1"/>
    <col min="4101" max="4101" width="7.42578125" style="31" customWidth="1"/>
    <col min="4102" max="4102" width="9.140625" style="31"/>
    <col min="4103" max="4103" width="7" style="31" customWidth="1"/>
    <col min="4104" max="4104" width="7.28515625" style="31" customWidth="1"/>
    <col min="4105" max="4105" width="8.140625" style="31" customWidth="1"/>
    <col min="4106" max="4106" width="9.140625" style="31"/>
    <col min="4107" max="4107" width="8.28515625" style="31" customWidth="1"/>
    <col min="4108" max="4108" width="9.140625" style="31"/>
    <col min="4109" max="4109" width="8" style="31" customWidth="1"/>
    <col min="4110" max="4110" width="8.28515625" style="31" customWidth="1"/>
    <col min="4111" max="4111" width="8.42578125" style="31" customWidth="1"/>
    <col min="4112" max="4112" width="8.140625" style="31" customWidth="1"/>
    <col min="4113" max="4114" width="9.7109375" style="31" customWidth="1"/>
    <col min="4115" max="4115" width="10.140625" style="31" customWidth="1"/>
    <col min="4116" max="4116" width="5" style="31" customWidth="1"/>
    <col min="4117" max="4355" width="9.140625" style="31"/>
    <col min="4356" max="4356" width="34.42578125" style="31" customWidth="1"/>
    <col min="4357" max="4357" width="7.42578125" style="31" customWidth="1"/>
    <col min="4358" max="4358" width="9.140625" style="31"/>
    <col min="4359" max="4359" width="7" style="31" customWidth="1"/>
    <col min="4360" max="4360" width="7.28515625" style="31" customWidth="1"/>
    <col min="4361" max="4361" width="8.140625" style="31" customWidth="1"/>
    <col min="4362" max="4362" width="9.140625" style="31"/>
    <col min="4363" max="4363" width="8.28515625" style="31" customWidth="1"/>
    <col min="4364" max="4364" width="9.140625" style="31"/>
    <col min="4365" max="4365" width="8" style="31" customWidth="1"/>
    <col min="4366" max="4366" width="8.28515625" style="31" customWidth="1"/>
    <col min="4367" max="4367" width="8.42578125" style="31" customWidth="1"/>
    <col min="4368" max="4368" width="8.140625" style="31" customWidth="1"/>
    <col min="4369" max="4370" width="9.7109375" style="31" customWidth="1"/>
    <col min="4371" max="4371" width="10.140625" style="31" customWidth="1"/>
    <col min="4372" max="4372" width="5" style="31" customWidth="1"/>
    <col min="4373" max="4611" width="9.140625" style="31"/>
    <col min="4612" max="4612" width="34.42578125" style="31" customWidth="1"/>
    <col min="4613" max="4613" width="7.42578125" style="31" customWidth="1"/>
    <col min="4614" max="4614" width="9.140625" style="31"/>
    <col min="4615" max="4615" width="7" style="31" customWidth="1"/>
    <col min="4616" max="4616" width="7.28515625" style="31" customWidth="1"/>
    <col min="4617" max="4617" width="8.140625" style="31" customWidth="1"/>
    <col min="4618" max="4618" width="9.140625" style="31"/>
    <col min="4619" max="4619" width="8.28515625" style="31" customWidth="1"/>
    <col min="4620" max="4620" width="9.140625" style="31"/>
    <col min="4621" max="4621" width="8" style="31" customWidth="1"/>
    <col min="4622" max="4622" width="8.28515625" style="31" customWidth="1"/>
    <col min="4623" max="4623" width="8.42578125" style="31" customWidth="1"/>
    <col min="4624" max="4624" width="8.140625" style="31" customWidth="1"/>
    <col min="4625" max="4626" width="9.7109375" style="31" customWidth="1"/>
    <col min="4627" max="4627" width="10.140625" style="31" customWidth="1"/>
    <col min="4628" max="4628" width="5" style="31" customWidth="1"/>
    <col min="4629" max="4867" width="9.140625" style="31"/>
    <col min="4868" max="4868" width="34.42578125" style="31" customWidth="1"/>
    <col min="4869" max="4869" width="7.42578125" style="31" customWidth="1"/>
    <col min="4870" max="4870" width="9.140625" style="31"/>
    <col min="4871" max="4871" width="7" style="31" customWidth="1"/>
    <col min="4872" max="4872" width="7.28515625" style="31" customWidth="1"/>
    <col min="4873" max="4873" width="8.140625" style="31" customWidth="1"/>
    <col min="4874" max="4874" width="9.140625" style="31"/>
    <col min="4875" max="4875" width="8.28515625" style="31" customWidth="1"/>
    <col min="4876" max="4876" width="9.140625" style="31"/>
    <col min="4877" max="4877" width="8" style="31" customWidth="1"/>
    <col min="4878" max="4878" width="8.28515625" style="31" customWidth="1"/>
    <col min="4879" max="4879" width="8.42578125" style="31" customWidth="1"/>
    <col min="4880" max="4880" width="8.140625" style="31" customWidth="1"/>
    <col min="4881" max="4882" width="9.7109375" style="31" customWidth="1"/>
    <col min="4883" max="4883" width="10.140625" style="31" customWidth="1"/>
    <col min="4884" max="4884" width="5" style="31" customWidth="1"/>
    <col min="4885" max="5123" width="9.140625" style="31"/>
    <col min="5124" max="5124" width="34.42578125" style="31" customWidth="1"/>
    <col min="5125" max="5125" width="7.42578125" style="31" customWidth="1"/>
    <col min="5126" max="5126" width="9.140625" style="31"/>
    <col min="5127" max="5127" width="7" style="31" customWidth="1"/>
    <col min="5128" max="5128" width="7.28515625" style="31" customWidth="1"/>
    <col min="5129" max="5129" width="8.140625" style="31" customWidth="1"/>
    <col min="5130" max="5130" width="9.140625" style="31"/>
    <col min="5131" max="5131" width="8.28515625" style="31" customWidth="1"/>
    <col min="5132" max="5132" width="9.140625" style="31"/>
    <col min="5133" max="5133" width="8" style="31" customWidth="1"/>
    <col min="5134" max="5134" width="8.28515625" style="31" customWidth="1"/>
    <col min="5135" max="5135" width="8.42578125" style="31" customWidth="1"/>
    <col min="5136" max="5136" width="8.140625" style="31" customWidth="1"/>
    <col min="5137" max="5138" width="9.7109375" style="31" customWidth="1"/>
    <col min="5139" max="5139" width="10.140625" style="31" customWidth="1"/>
    <col min="5140" max="5140" width="5" style="31" customWidth="1"/>
    <col min="5141" max="5379" width="9.140625" style="31"/>
    <col min="5380" max="5380" width="34.42578125" style="31" customWidth="1"/>
    <col min="5381" max="5381" width="7.42578125" style="31" customWidth="1"/>
    <col min="5382" max="5382" width="9.140625" style="31"/>
    <col min="5383" max="5383" width="7" style="31" customWidth="1"/>
    <col min="5384" max="5384" width="7.28515625" style="31" customWidth="1"/>
    <col min="5385" max="5385" width="8.140625" style="31" customWidth="1"/>
    <col min="5386" max="5386" width="9.140625" style="31"/>
    <col min="5387" max="5387" width="8.28515625" style="31" customWidth="1"/>
    <col min="5388" max="5388" width="9.140625" style="31"/>
    <col min="5389" max="5389" width="8" style="31" customWidth="1"/>
    <col min="5390" max="5390" width="8.28515625" style="31" customWidth="1"/>
    <col min="5391" max="5391" width="8.42578125" style="31" customWidth="1"/>
    <col min="5392" max="5392" width="8.140625" style="31" customWidth="1"/>
    <col min="5393" max="5394" width="9.7109375" style="31" customWidth="1"/>
    <col min="5395" max="5395" width="10.140625" style="31" customWidth="1"/>
    <col min="5396" max="5396" width="5" style="31" customWidth="1"/>
    <col min="5397" max="5635" width="9.140625" style="31"/>
    <col min="5636" max="5636" width="34.42578125" style="31" customWidth="1"/>
    <col min="5637" max="5637" width="7.42578125" style="31" customWidth="1"/>
    <col min="5638" max="5638" width="9.140625" style="31"/>
    <col min="5639" max="5639" width="7" style="31" customWidth="1"/>
    <col min="5640" max="5640" width="7.28515625" style="31" customWidth="1"/>
    <col min="5641" max="5641" width="8.140625" style="31" customWidth="1"/>
    <col min="5642" max="5642" width="9.140625" style="31"/>
    <col min="5643" max="5643" width="8.28515625" style="31" customWidth="1"/>
    <col min="5644" max="5644" width="9.140625" style="31"/>
    <col min="5645" max="5645" width="8" style="31" customWidth="1"/>
    <col min="5646" max="5646" width="8.28515625" style="31" customWidth="1"/>
    <col min="5647" max="5647" width="8.42578125" style="31" customWidth="1"/>
    <col min="5648" max="5648" width="8.140625" style="31" customWidth="1"/>
    <col min="5649" max="5650" width="9.7109375" style="31" customWidth="1"/>
    <col min="5651" max="5651" width="10.140625" style="31" customWidth="1"/>
    <col min="5652" max="5652" width="5" style="31" customWidth="1"/>
    <col min="5653" max="5891" width="9.140625" style="31"/>
    <col min="5892" max="5892" width="34.42578125" style="31" customWidth="1"/>
    <col min="5893" max="5893" width="7.42578125" style="31" customWidth="1"/>
    <col min="5894" max="5894" width="9.140625" style="31"/>
    <col min="5895" max="5895" width="7" style="31" customWidth="1"/>
    <col min="5896" max="5896" width="7.28515625" style="31" customWidth="1"/>
    <col min="5897" max="5897" width="8.140625" style="31" customWidth="1"/>
    <col min="5898" max="5898" width="9.140625" style="31"/>
    <col min="5899" max="5899" width="8.28515625" style="31" customWidth="1"/>
    <col min="5900" max="5900" width="9.140625" style="31"/>
    <col min="5901" max="5901" width="8" style="31" customWidth="1"/>
    <col min="5902" max="5902" width="8.28515625" style="31" customWidth="1"/>
    <col min="5903" max="5903" width="8.42578125" style="31" customWidth="1"/>
    <col min="5904" max="5904" width="8.140625" style="31" customWidth="1"/>
    <col min="5905" max="5906" width="9.7109375" style="31" customWidth="1"/>
    <col min="5907" max="5907" width="10.140625" style="31" customWidth="1"/>
    <col min="5908" max="5908" width="5" style="31" customWidth="1"/>
    <col min="5909" max="6147" width="9.140625" style="31"/>
    <col min="6148" max="6148" width="34.42578125" style="31" customWidth="1"/>
    <col min="6149" max="6149" width="7.42578125" style="31" customWidth="1"/>
    <col min="6150" max="6150" width="9.140625" style="31"/>
    <col min="6151" max="6151" width="7" style="31" customWidth="1"/>
    <col min="6152" max="6152" width="7.28515625" style="31" customWidth="1"/>
    <col min="6153" max="6153" width="8.140625" style="31" customWidth="1"/>
    <col min="6154" max="6154" width="9.140625" style="31"/>
    <col min="6155" max="6155" width="8.28515625" style="31" customWidth="1"/>
    <col min="6156" max="6156" width="9.140625" style="31"/>
    <col min="6157" max="6157" width="8" style="31" customWidth="1"/>
    <col min="6158" max="6158" width="8.28515625" style="31" customWidth="1"/>
    <col min="6159" max="6159" width="8.42578125" style="31" customWidth="1"/>
    <col min="6160" max="6160" width="8.140625" style="31" customWidth="1"/>
    <col min="6161" max="6162" width="9.7109375" style="31" customWidth="1"/>
    <col min="6163" max="6163" width="10.140625" style="31" customWidth="1"/>
    <col min="6164" max="6164" width="5" style="31" customWidth="1"/>
    <col min="6165" max="6403" width="9.140625" style="31"/>
    <col min="6404" max="6404" width="34.42578125" style="31" customWidth="1"/>
    <col min="6405" max="6405" width="7.42578125" style="31" customWidth="1"/>
    <col min="6406" max="6406" width="9.140625" style="31"/>
    <col min="6407" max="6407" width="7" style="31" customWidth="1"/>
    <col min="6408" max="6408" width="7.28515625" style="31" customWidth="1"/>
    <col min="6409" max="6409" width="8.140625" style="31" customWidth="1"/>
    <col min="6410" max="6410" width="9.140625" style="31"/>
    <col min="6411" max="6411" width="8.28515625" style="31" customWidth="1"/>
    <col min="6412" max="6412" width="9.140625" style="31"/>
    <col min="6413" max="6413" width="8" style="31" customWidth="1"/>
    <col min="6414" max="6414" width="8.28515625" style="31" customWidth="1"/>
    <col min="6415" max="6415" width="8.42578125" style="31" customWidth="1"/>
    <col min="6416" max="6416" width="8.140625" style="31" customWidth="1"/>
    <col min="6417" max="6418" width="9.7109375" style="31" customWidth="1"/>
    <col min="6419" max="6419" width="10.140625" style="31" customWidth="1"/>
    <col min="6420" max="6420" width="5" style="31" customWidth="1"/>
    <col min="6421" max="6659" width="9.140625" style="31"/>
    <col min="6660" max="6660" width="34.42578125" style="31" customWidth="1"/>
    <col min="6661" max="6661" width="7.42578125" style="31" customWidth="1"/>
    <col min="6662" max="6662" width="9.140625" style="31"/>
    <col min="6663" max="6663" width="7" style="31" customWidth="1"/>
    <col min="6664" max="6664" width="7.28515625" style="31" customWidth="1"/>
    <col min="6665" max="6665" width="8.140625" style="31" customWidth="1"/>
    <col min="6666" max="6666" width="9.140625" style="31"/>
    <col min="6667" max="6667" width="8.28515625" style="31" customWidth="1"/>
    <col min="6668" max="6668" width="9.140625" style="31"/>
    <col min="6669" max="6669" width="8" style="31" customWidth="1"/>
    <col min="6670" max="6670" width="8.28515625" style="31" customWidth="1"/>
    <col min="6671" max="6671" width="8.42578125" style="31" customWidth="1"/>
    <col min="6672" max="6672" width="8.140625" style="31" customWidth="1"/>
    <col min="6673" max="6674" width="9.7109375" style="31" customWidth="1"/>
    <col min="6675" max="6675" width="10.140625" style="31" customWidth="1"/>
    <col min="6676" max="6676" width="5" style="31" customWidth="1"/>
    <col min="6677" max="6915" width="9.140625" style="31"/>
    <col min="6916" max="6916" width="34.42578125" style="31" customWidth="1"/>
    <col min="6917" max="6917" width="7.42578125" style="31" customWidth="1"/>
    <col min="6918" max="6918" width="9.140625" style="31"/>
    <col min="6919" max="6919" width="7" style="31" customWidth="1"/>
    <col min="6920" max="6920" width="7.28515625" style="31" customWidth="1"/>
    <col min="6921" max="6921" width="8.140625" style="31" customWidth="1"/>
    <col min="6922" max="6922" width="9.140625" style="31"/>
    <col min="6923" max="6923" width="8.28515625" style="31" customWidth="1"/>
    <col min="6924" max="6924" width="9.140625" style="31"/>
    <col min="6925" max="6925" width="8" style="31" customWidth="1"/>
    <col min="6926" max="6926" width="8.28515625" style="31" customWidth="1"/>
    <col min="6927" max="6927" width="8.42578125" style="31" customWidth="1"/>
    <col min="6928" max="6928" width="8.140625" style="31" customWidth="1"/>
    <col min="6929" max="6930" width="9.7109375" style="31" customWidth="1"/>
    <col min="6931" max="6931" width="10.140625" style="31" customWidth="1"/>
    <col min="6932" max="6932" width="5" style="31" customWidth="1"/>
    <col min="6933" max="7171" width="9.140625" style="31"/>
    <col min="7172" max="7172" width="34.42578125" style="31" customWidth="1"/>
    <col min="7173" max="7173" width="7.42578125" style="31" customWidth="1"/>
    <col min="7174" max="7174" width="9.140625" style="31"/>
    <col min="7175" max="7175" width="7" style="31" customWidth="1"/>
    <col min="7176" max="7176" width="7.28515625" style="31" customWidth="1"/>
    <col min="7177" max="7177" width="8.140625" style="31" customWidth="1"/>
    <col min="7178" max="7178" width="9.140625" style="31"/>
    <col min="7179" max="7179" width="8.28515625" style="31" customWidth="1"/>
    <col min="7180" max="7180" width="9.140625" style="31"/>
    <col min="7181" max="7181" width="8" style="31" customWidth="1"/>
    <col min="7182" max="7182" width="8.28515625" style="31" customWidth="1"/>
    <col min="7183" max="7183" width="8.42578125" style="31" customWidth="1"/>
    <col min="7184" max="7184" width="8.140625" style="31" customWidth="1"/>
    <col min="7185" max="7186" width="9.7109375" style="31" customWidth="1"/>
    <col min="7187" max="7187" width="10.140625" style="31" customWidth="1"/>
    <col min="7188" max="7188" width="5" style="31" customWidth="1"/>
    <col min="7189" max="7427" width="9.140625" style="31"/>
    <col min="7428" max="7428" width="34.42578125" style="31" customWidth="1"/>
    <col min="7429" max="7429" width="7.42578125" style="31" customWidth="1"/>
    <col min="7430" max="7430" width="9.140625" style="31"/>
    <col min="7431" max="7431" width="7" style="31" customWidth="1"/>
    <col min="7432" max="7432" width="7.28515625" style="31" customWidth="1"/>
    <col min="7433" max="7433" width="8.140625" style="31" customWidth="1"/>
    <col min="7434" max="7434" width="9.140625" style="31"/>
    <col min="7435" max="7435" width="8.28515625" style="31" customWidth="1"/>
    <col min="7436" max="7436" width="9.140625" style="31"/>
    <col min="7437" max="7437" width="8" style="31" customWidth="1"/>
    <col min="7438" max="7438" width="8.28515625" style="31" customWidth="1"/>
    <col min="7439" max="7439" width="8.42578125" style="31" customWidth="1"/>
    <col min="7440" max="7440" width="8.140625" style="31" customWidth="1"/>
    <col min="7441" max="7442" width="9.7109375" style="31" customWidth="1"/>
    <col min="7443" max="7443" width="10.140625" style="31" customWidth="1"/>
    <col min="7444" max="7444" width="5" style="31" customWidth="1"/>
    <col min="7445" max="7683" width="9.140625" style="31"/>
    <col min="7684" max="7684" width="34.42578125" style="31" customWidth="1"/>
    <col min="7685" max="7685" width="7.42578125" style="31" customWidth="1"/>
    <col min="7686" max="7686" width="9.140625" style="31"/>
    <col min="7687" max="7687" width="7" style="31" customWidth="1"/>
    <col min="7688" max="7688" width="7.28515625" style="31" customWidth="1"/>
    <col min="7689" max="7689" width="8.140625" style="31" customWidth="1"/>
    <col min="7690" max="7690" width="9.140625" style="31"/>
    <col min="7691" max="7691" width="8.28515625" style="31" customWidth="1"/>
    <col min="7692" max="7692" width="9.140625" style="31"/>
    <col min="7693" max="7693" width="8" style="31" customWidth="1"/>
    <col min="7694" max="7694" width="8.28515625" style="31" customWidth="1"/>
    <col min="7695" max="7695" width="8.42578125" style="31" customWidth="1"/>
    <col min="7696" max="7696" width="8.140625" style="31" customWidth="1"/>
    <col min="7697" max="7698" width="9.7109375" style="31" customWidth="1"/>
    <col min="7699" max="7699" width="10.140625" style="31" customWidth="1"/>
    <col min="7700" max="7700" width="5" style="31" customWidth="1"/>
    <col min="7701" max="7939" width="9.140625" style="31"/>
    <col min="7940" max="7940" width="34.42578125" style="31" customWidth="1"/>
    <col min="7941" max="7941" width="7.42578125" style="31" customWidth="1"/>
    <col min="7942" max="7942" width="9.140625" style="31"/>
    <col min="7943" max="7943" width="7" style="31" customWidth="1"/>
    <col min="7944" max="7944" width="7.28515625" style="31" customWidth="1"/>
    <col min="7945" max="7945" width="8.140625" style="31" customWidth="1"/>
    <col min="7946" max="7946" width="9.140625" style="31"/>
    <col min="7947" max="7947" width="8.28515625" style="31" customWidth="1"/>
    <col min="7948" max="7948" width="9.140625" style="31"/>
    <col min="7949" max="7949" width="8" style="31" customWidth="1"/>
    <col min="7950" max="7950" width="8.28515625" style="31" customWidth="1"/>
    <col min="7951" max="7951" width="8.42578125" style="31" customWidth="1"/>
    <col min="7952" max="7952" width="8.140625" style="31" customWidth="1"/>
    <col min="7953" max="7954" width="9.7109375" style="31" customWidth="1"/>
    <col min="7955" max="7955" width="10.140625" style="31" customWidth="1"/>
    <col min="7956" max="7956" width="5" style="31" customWidth="1"/>
    <col min="7957" max="8195" width="9.140625" style="31"/>
    <col min="8196" max="8196" width="34.42578125" style="31" customWidth="1"/>
    <col min="8197" max="8197" width="7.42578125" style="31" customWidth="1"/>
    <col min="8198" max="8198" width="9.140625" style="31"/>
    <col min="8199" max="8199" width="7" style="31" customWidth="1"/>
    <col min="8200" max="8200" width="7.28515625" style="31" customWidth="1"/>
    <col min="8201" max="8201" width="8.140625" style="31" customWidth="1"/>
    <col min="8202" max="8202" width="9.140625" style="31"/>
    <col min="8203" max="8203" width="8.28515625" style="31" customWidth="1"/>
    <col min="8204" max="8204" width="9.140625" style="31"/>
    <col min="8205" max="8205" width="8" style="31" customWidth="1"/>
    <col min="8206" max="8206" width="8.28515625" style="31" customWidth="1"/>
    <col min="8207" max="8207" width="8.42578125" style="31" customWidth="1"/>
    <col min="8208" max="8208" width="8.140625" style="31" customWidth="1"/>
    <col min="8209" max="8210" width="9.7109375" style="31" customWidth="1"/>
    <col min="8211" max="8211" width="10.140625" style="31" customWidth="1"/>
    <col min="8212" max="8212" width="5" style="31" customWidth="1"/>
    <col min="8213" max="8451" width="9.140625" style="31"/>
    <col min="8452" max="8452" width="34.42578125" style="31" customWidth="1"/>
    <col min="8453" max="8453" width="7.42578125" style="31" customWidth="1"/>
    <col min="8454" max="8454" width="9.140625" style="31"/>
    <col min="8455" max="8455" width="7" style="31" customWidth="1"/>
    <col min="8456" max="8456" width="7.28515625" style="31" customWidth="1"/>
    <col min="8457" max="8457" width="8.140625" style="31" customWidth="1"/>
    <col min="8458" max="8458" width="9.140625" style="31"/>
    <col min="8459" max="8459" width="8.28515625" style="31" customWidth="1"/>
    <col min="8460" max="8460" width="9.140625" style="31"/>
    <col min="8461" max="8461" width="8" style="31" customWidth="1"/>
    <col min="8462" max="8462" width="8.28515625" style="31" customWidth="1"/>
    <col min="8463" max="8463" width="8.42578125" style="31" customWidth="1"/>
    <col min="8464" max="8464" width="8.140625" style="31" customWidth="1"/>
    <col min="8465" max="8466" width="9.7109375" style="31" customWidth="1"/>
    <col min="8467" max="8467" width="10.140625" style="31" customWidth="1"/>
    <col min="8468" max="8468" width="5" style="31" customWidth="1"/>
    <col min="8469" max="8707" width="9.140625" style="31"/>
    <col min="8708" max="8708" width="34.42578125" style="31" customWidth="1"/>
    <col min="8709" max="8709" width="7.42578125" style="31" customWidth="1"/>
    <col min="8710" max="8710" width="9.140625" style="31"/>
    <col min="8711" max="8711" width="7" style="31" customWidth="1"/>
    <col min="8712" max="8712" width="7.28515625" style="31" customWidth="1"/>
    <col min="8713" max="8713" width="8.140625" style="31" customWidth="1"/>
    <col min="8714" max="8714" width="9.140625" style="31"/>
    <col min="8715" max="8715" width="8.28515625" style="31" customWidth="1"/>
    <col min="8716" max="8716" width="9.140625" style="31"/>
    <col min="8717" max="8717" width="8" style="31" customWidth="1"/>
    <col min="8718" max="8718" width="8.28515625" style="31" customWidth="1"/>
    <col min="8719" max="8719" width="8.42578125" style="31" customWidth="1"/>
    <col min="8720" max="8720" width="8.140625" style="31" customWidth="1"/>
    <col min="8721" max="8722" width="9.7109375" style="31" customWidth="1"/>
    <col min="8723" max="8723" width="10.140625" style="31" customWidth="1"/>
    <col min="8724" max="8724" width="5" style="31" customWidth="1"/>
    <col min="8725" max="8963" width="9.140625" style="31"/>
    <col min="8964" max="8964" width="34.42578125" style="31" customWidth="1"/>
    <col min="8965" max="8965" width="7.42578125" style="31" customWidth="1"/>
    <col min="8966" max="8966" width="9.140625" style="31"/>
    <col min="8967" max="8967" width="7" style="31" customWidth="1"/>
    <col min="8968" max="8968" width="7.28515625" style="31" customWidth="1"/>
    <col min="8969" max="8969" width="8.140625" style="31" customWidth="1"/>
    <col min="8970" max="8970" width="9.140625" style="31"/>
    <col min="8971" max="8971" width="8.28515625" style="31" customWidth="1"/>
    <col min="8972" max="8972" width="9.140625" style="31"/>
    <col min="8973" max="8973" width="8" style="31" customWidth="1"/>
    <col min="8974" max="8974" width="8.28515625" style="31" customWidth="1"/>
    <col min="8975" max="8975" width="8.42578125" style="31" customWidth="1"/>
    <col min="8976" max="8976" width="8.140625" style="31" customWidth="1"/>
    <col min="8977" max="8978" width="9.7109375" style="31" customWidth="1"/>
    <col min="8979" max="8979" width="10.140625" style="31" customWidth="1"/>
    <col min="8980" max="8980" width="5" style="31" customWidth="1"/>
    <col min="8981" max="9219" width="9.140625" style="31"/>
    <col min="9220" max="9220" width="34.42578125" style="31" customWidth="1"/>
    <col min="9221" max="9221" width="7.42578125" style="31" customWidth="1"/>
    <col min="9222" max="9222" width="9.140625" style="31"/>
    <col min="9223" max="9223" width="7" style="31" customWidth="1"/>
    <col min="9224" max="9224" width="7.28515625" style="31" customWidth="1"/>
    <col min="9225" max="9225" width="8.140625" style="31" customWidth="1"/>
    <col min="9226" max="9226" width="9.140625" style="31"/>
    <col min="9227" max="9227" width="8.28515625" style="31" customWidth="1"/>
    <col min="9228" max="9228" width="9.140625" style="31"/>
    <col min="9229" max="9229" width="8" style="31" customWidth="1"/>
    <col min="9230" max="9230" width="8.28515625" style="31" customWidth="1"/>
    <col min="9231" max="9231" width="8.42578125" style="31" customWidth="1"/>
    <col min="9232" max="9232" width="8.140625" style="31" customWidth="1"/>
    <col min="9233" max="9234" width="9.7109375" style="31" customWidth="1"/>
    <col min="9235" max="9235" width="10.140625" style="31" customWidth="1"/>
    <col min="9236" max="9236" width="5" style="31" customWidth="1"/>
    <col min="9237" max="9475" width="9.140625" style="31"/>
    <col min="9476" max="9476" width="34.42578125" style="31" customWidth="1"/>
    <col min="9477" max="9477" width="7.42578125" style="31" customWidth="1"/>
    <col min="9478" max="9478" width="9.140625" style="31"/>
    <col min="9479" max="9479" width="7" style="31" customWidth="1"/>
    <col min="9480" max="9480" width="7.28515625" style="31" customWidth="1"/>
    <col min="9481" max="9481" width="8.140625" style="31" customWidth="1"/>
    <col min="9482" max="9482" width="9.140625" style="31"/>
    <col min="9483" max="9483" width="8.28515625" style="31" customWidth="1"/>
    <col min="9484" max="9484" width="9.140625" style="31"/>
    <col min="9485" max="9485" width="8" style="31" customWidth="1"/>
    <col min="9486" max="9486" width="8.28515625" style="31" customWidth="1"/>
    <col min="9487" max="9487" width="8.42578125" style="31" customWidth="1"/>
    <col min="9488" max="9488" width="8.140625" style="31" customWidth="1"/>
    <col min="9489" max="9490" width="9.7109375" style="31" customWidth="1"/>
    <col min="9491" max="9491" width="10.140625" style="31" customWidth="1"/>
    <col min="9492" max="9492" width="5" style="31" customWidth="1"/>
    <col min="9493" max="9731" width="9.140625" style="31"/>
    <col min="9732" max="9732" width="34.42578125" style="31" customWidth="1"/>
    <col min="9733" max="9733" width="7.42578125" style="31" customWidth="1"/>
    <col min="9734" max="9734" width="9.140625" style="31"/>
    <col min="9735" max="9735" width="7" style="31" customWidth="1"/>
    <col min="9736" max="9736" width="7.28515625" style="31" customWidth="1"/>
    <col min="9737" max="9737" width="8.140625" style="31" customWidth="1"/>
    <col min="9738" max="9738" width="9.140625" style="31"/>
    <col min="9739" max="9739" width="8.28515625" style="31" customWidth="1"/>
    <col min="9740" max="9740" width="9.140625" style="31"/>
    <col min="9741" max="9741" width="8" style="31" customWidth="1"/>
    <col min="9742" max="9742" width="8.28515625" style="31" customWidth="1"/>
    <col min="9743" max="9743" width="8.42578125" style="31" customWidth="1"/>
    <col min="9744" max="9744" width="8.140625" style="31" customWidth="1"/>
    <col min="9745" max="9746" width="9.7109375" style="31" customWidth="1"/>
    <col min="9747" max="9747" width="10.140625" style="31" customWidth="1"/>
    <col min="9748" max="9748" width="5" style="31" customWidth="1"/>
    <col min="9749" max="9987" width="9.140625" style="31"/>
    <col min="9988" max="9988" width="34.42578125" style="31" customWidth="1"/>
    <col min="9989" max="9989" width="7.42578125" style="31" customWidth="1"/>
    <col min="9990" max="9990" width="9.140625" style="31"/>
    <col min="9991" max="9991" width="7" style="31" customWidth="1"/>
    <col min="9992" max="9992" width="7.28515625" style="31" customWidth="1"/>
    <col min="9993" max="9993" width="8.140625" style="31" customWidth="1"/>
    <col min="9994" max="9994" width="9.140625" style="31"/>
    <col min="9995" max="9995" width="8.28515625" style="31" customWidth="1"/>
    <col min="9996" max="9996" width="9.140625" style="31"/>
    <col min="9997" max="9997" width="8" style="31" customWidth="1"/>
    <col min="9998" max="9998" width="8.28515625" style="31" customWidth="1"/>
    <col min="9999" max="9999" width="8.42578125" style="31" customWidth="1"/>
    <col min="10000" max="10000" width="8.140625" style="31" customWidth="1"/>
    <col min="10001" max="10002" width="9.7109375" style="31" customWidth="1"/>
    <col min="10003" max="10003" width="10.140625" style="31" customWidth="1"/>
    <col min="10004" max="10004" width="5" style="31" customWidth="1"/>
    <col min="10005" max="10243" width="9.140625" style="31"/>
    <col min="10244" max="10244" width="34.42578125" style="31" customWidth="1"/>
    <col min="10245" max="10245" width="7.42578125" style="31" customWidth="1"/>
    <col min="10246" max="10246" width="9.140625" style="31"/>
    <col min="10247" max="10247" width="7" style="31" customWidth="1"/>
    <col min="10248" max="10248" width="7.28515625" style="31" customWidth="1"/>
    <col min="10249" max="10249" width="8.140625" style="31" customWidth="1"/>
    <col min="10250" max="10250" width="9.140625" style="31"/>
    <col min="10251" max="10251" width="8.28515625" style="31" customWidth="1"/>
    <col min="10252" max="10252" width="9.140625" style="31"/>
    <col min="10253" max="10253" width="8" style="31" customWidth="1"/>
    <col min="10254" max="10254" width="8.28515625" style="31" customWidth="1"/>
    <col min="10255" max="10255" width="8.42578125" style="31" customWidth="1"/>
    <col min="10256" max="10256" width="8.140625" style="31" customWidth="1"/>
    <col min="10257" max="10258" width="9.7109375" style="31" customWidth="1"/>
    <col min="10259" max="10259" width="10.140625" style="31" customWidth="1"/>
    <col min="10260" max="10260" width="5" style="31" customWidth="1"/>
    <col min="10261" max="10499" width="9.140625" style="31"/>
    <col min="10500" max="10500" width="34.42578125" style="31" customWidth="1"/>
    <col min="10501" max="10501" width="7.42578125" style="31" customWidth="1"/>
    <col min="10502" max="10502" width="9.140625" style="31"/>
    <col min="10503" max="10503" width="7" style="31" customWidth="1"/>
    <col min="10504" max="10504" width="7.28515625" style="31" customWidth="1"/>
    <col min="10505" max="10505" width="8.140625" style="31" customWidth="1"/>
    <col min="10506" max="10506" width="9.140625" style="31"/>
    <col min="10507" max="10507" width="8.28515625" style="31" customWidth="1"/>
    <col min="10508" max="10508" width="9.140625" style="31"/>
    <col min="10509" max="10509" width="8" style="31" customWidth="1"/>
    <col min="10510" max="10510" width="8.28515625" style="31" customWidth="1"/>
    <col min="10511" max="10511" width="8.42578125" style="31" customWidth="1"/>
    <col min="10512" max="10512" width="8.140625" style="31" customWidth="1"/>
    <col min="10513" max="10514" width="9.7109375" style="31" customWidth="1"/>
    <col min="10515" max="10515" width="10.140625" style="31" customWidth="1"/>
    <col min="10516" max="10516" width="5" style="31" customWidth="1"/>
    <col min="10517" max="10755" width="9.140625" style="31"/>
    <col min="10756" max="10756" width="34.42578125" style="31" customWidth="1"/>
    <col min="10757" max="10757" width="7.42578125" style="31" customWidth="1"/>
    <col min="10758" max="10758" width="9.140625" style="31"/>
    <col min="10759" max="10759" width="7" style="31" customWidth="1"/>
    <col min="10760" max="10760" width="7.28515625" style="31" customWidth="1"/>
    <col min="10761" max="10761" width="8.140625" style="31" customWidth="1"/>
    <col min="10762" max="10762" width="9.140625" style="31"/>
    <col min="10763" max="10763" width="8.28515625" style="31" customWidth="1"/>
    <col min="10764" max="10764" width="9.140625" style="31"/>
    <col min="10765" max="10765" width="8" style="31" customWidth="1"/>
    <col min="10766" max="10766" width="8.28515625" style="31" customWidth="1"/>
    <col min="10767" max="10767" width="8.42578125" style="31" customWidth="1"/>
    <col min="10768" max="10768" width="8.140625" style="31" customWidth="1"/>
    <col min="10769" max="10770" width="9.7109375" style="31" customWidth="1"/>
    <col min="10771" max="10771" width="10.140625" style="31" customWidth="1"/>
    <col min="10772" max="10772" width="5" style="31" customWidth="1"/>
    <col min="10773" max="11011" width="9.140625" style="31"/>
    <col min="11012" max="11012" width="34.42578125" style="31" customWidth="1"/>
    <col min="11013" max="11013" width="7.42578125" style="31" customWidth="1"/>
    <col min="11014" max="11014" width="9.140625" style="31"/>
    <col min="11015" max="11015" width="7" style="31" customWidth="1"/>
    <col min="11016" max="11016" width="7.28515625" style="31" customWidth="1"/>
    <col min="11017" max="11017" width="8.140625" style="31" customWidth="1"/>
    <col min="11018" max="11018" width="9.140625" style="31"/>
    <col min="11019" max="11019" width="8.28515625" style="31" customWidth="1"/>
    <col min="11020" max="11020" width="9.140625" style="31"/>
    <col min="11021" max="11021" width="8" style="31" customWidth="1"/>
    <col min="11022" max="11022" width="8.28515625" style="31" customWidth="1"/>
    <col min="11023" max="11023" width="8.42578125" style="31" customWidth="1"/>
    <col min="11024" max="11024" width="8.140625" style="31" customWidth="1"/>
    <col min="11025" max="11026" width="9.7109375" style="31" customWidth="1"/>
    <col min="11027" max="11027" width="10.140625" style="31" customWidth="1"/>
    <col min="11028" max="11028" width="5" style="31" customWidth="1"/>
    <col min="11029" max="11267" width="9.140625" style="31"/>
    <col min="11268" max="11268" width="34.42578125" style="31" customWidth="1"/>
    <col min="11269" max="11269" width="7.42578125" style="31" customWidth="1"/>
    <col min="11270" max="11270" width="9.140625" style="31"/>
    <col min="11271" max="11271" width="7" style="31" customWidth="1"/>
    <col min="11272" max="11272" width="7.28515625" style="31" customWidth="1"/>
    <col min="11273" max="11273" width="8.140625" style="31" customWidth="1"/>
    <col min="11274" max="11274" width="9.140625" style="31"/>
    <col min="11275" max="11275" width="8.28515625" style="31" customWidth="1"/>
    <col min="11276" max="11276" width="9.140625" style="31"/>
    <col min="11277" max="11277" width="8" style="31" customWidth="1"/>
    <col min="11278" max="11278" width="8.28515625" style="31" customWidth="1"/>
    <col min="11279" max="11279" width="8.42578125" style="31" customWidth="1"/>
    <col min="11280" max="11280" width="8.140625" style="31" customWidth="1"/>
    <col min="11281" max="11282" width="9.7109375" style="31" customWidth="1"/>
    <col min="11283" max="11283" width="10.140625" style="31" customWidth="1"/>
    <col min="11284" max="11284" width="5" style="31" customWidth="1"/>
    <col min="11285" max="11523" width="9.140625" style="31"/>
    <col min="11524" max="11524" width="34.42578125" style="31" customWidth="1"/>
    <col min="11525" max="11525" width="7.42578125" style="31" customWidth="1"/>
    <col min="11526" max="11526" width="9.140625" style="31"/>
    <col min="11527" max="11527" width="7" style="31" customWidth="1"/>
    <col min="11528" max="11528" width="7.28515625" style="31" customWidth="1"/>
    <col min="11529" max="11529" width="8.140625" style="31" customWidth="1"/>
    <col min="11530" max="11530" width="9.140625" style="31"/>
    <col min="11531" max="11531" width="8.28515625" style="31" customWidth="1"/>
    <col min="11532" max="11532" width="9.140625" style="31"/>
    <col min="11533" max="11533" width="8" style="31" customWidth="1"/>
    <col min="11534" max="11534" width="8.28515625" style="31" customWidth="1"/>
    <col min="11535" max="11535" width="8.42578125" style="31" customWidth="1"/>
    <col min="11536" max="11536" width="8.140625" style="31" customWidth="1"/>
    <col min="11537" max="11538" width="9.7109375" style="31" customWidth="1"/>
    <col min="11539" max="11539" width="10.140625" style="31" customWidth="1"/>
    <col min="11540" max="11540" width="5" style="31" customWidth="1"/>
    <col min="11541" max="11779" width="9.140625" style="31"/>
    <col min="11780" max="11780" width="34.42578125" style="31" customWidth="1"/>
    <col min="11781" max="11781" width="7.42578125" style="31" customWidth="1"/>
    <col min="11782" max="11782" width="9.140625" style="31"/>
    <col min="11783" max="11783" width="7" style="31" customWidth="1"/>
    <col min="11784" max="11784" width="7.28515625" style="31" customWidth="1"/>
    <col min="11785" max="11785" width="8.140625" style="31" customWidth="1"/>
    <col min="11786" max="11786" width="9.140625" style="31"/>
    <col min="11787" max="11787" width="8.28515625" style="31" customWidth="1"/>
    <col min="11788" max="11788" width="9.140625" style="31"/>
    <col min="11789" max="11789" width="8" style="31" customWidth="1"/>
    <col min="11790" max="11790" width="8.28515625" style="31" customWidth="1"/>
    <col min="11791" max="11791" width="8.42578125" style="31" customWidth="1"/>
    <col min="11792" max="11792" width="8.140625" style="31" customWidth="1"/>
    <col min="11793" max="11794" width="9.7109375" style="31" customWidth="1"/>
    <col min="11795" max="11795" width="10.140625" style="31" customWidth="1"/>
    <col min="11796" max="11796" width="5" style="31" customWidth="1"/>
    <col min="11797" max="12035" width="9.140625" style="31"/>
    <col min="12036" max="12036" width="34.42578125" style="31" customWidth="1"/>
    <col min="12037" max="12037" width="7.42578125" style="31" customWidth="1"/>
    <col min="12038" max="12038" width="9.140625" style="31"/>
    <col min="12039" max="12039" width="7" style="31" customWidth="1"/>
    <col min="12040" max="12040" width="7.28515625" style="31" customWidth="1"/>
    <col min="12041" max="12041" width="8.140625" style="31" customWidth="1"/>
    <col min="12042" max="12042" width="9.140625" style="31"/>
    <col min="12043" max="12043" width="8.28515625" style="31" customWidth="1"/>
    <col min="12044" max="12044" width="9.140625" style="31"/>
    <col min="12045" max="12045" width="8" style="31" customWidth="1"/>
    <col min="12046" max="12046" width="8.28515625" style="31" customWidth="1"/>
    <col min="12047" max="12047" width="8.42578125" style="31" customWidth="1"/>
    <col min="12048" max="12048" width="8.140625" style="31" customWidth="1"/>
    <col min="12049" max="12050" width="9.7109375" style="31" customWidth="1"/>
    <col min="12051" max="12051" width="10.140625" style="31" customWidth="1"/>
    <col min="12052" max="12052" width="5" style="31" customWidth="1"/>
    <col min="12053" max="12291" width="9.140625" style="31"/>
    <col min="12292" max="12292" width="34.42578125" style="31" customWidth="1"/>
    <col min="12293" max="12293" width="7.42578125" style="31" customWidth="1"/>
    <col min="12294" max="12294" width="9.140625" style="31"/>
    <col min="12295" max="12295" width="7" style="31" customWidth="1"/>
    <col min="12296" max="12296" width="7.28515625" style="31" customWidth="1"/>
    <col min="12297" max="12297" width="8.140625" style="31" customWidth="1"/>
    <col min="12298" max="12298" width="9.140625" style="31"/>
    <col min="12299" max="12299" width="8.28515625" style="31" customWidth="1"/>
    <col min="12300" max="12300" width="9.140625" style="31"/>
    <col min="12301" max="12301" width="8" style="31" customWidth="1"/>
    <col min="12302" max="12302" width="8.28515625" style="31" customWidth="1"/>
    <col min="12303" max="12303" width="8.42578125" style="31" customWidth="1"/>
    <col min="12304" max="12304" width="8.140625" style="31" customWidth="1"/>
    <col min="12305" max="12306" width="9.7109375" style="31" customWidth="1"/>
    <col min="12307" max="12307" width="10.140625" style="31" customWidth="1"/>
    <col min="12308" max="12308" width="5" style="31" customWidth="1"/>
    <col min="12309" max="12547" width="9.140625" style="31"/>
    <col min="12548" max="12548" width="34.42578125" style="31" customWidth="1"/>
    <col min="12549" max="12549" width="7.42578125" style="31" customWidth="1"/>
    <col min="12550" max="12550" width="9.140625" style="31"/>
    <col min="12551" max="12551" width="7" style="31" customWidth="1"/>
    <col min="12552" max="12552" width="7.28515625" style="31" customWidth="1"/>
    <col min="12553" max="12553" width="8.140625" style="31" customWidth="1"/>
    <col min="12554" max="12554" width="9.140625" style="31"/>
    <col min="12555" max="12555" width="8.28515625" style="31" customWidth="1"/>
    <col min="12556" max="12556" width="9.140625" style="31"/>
    <col min="12557" max="12557" width="8" style="31" customWidth="1"/>
    <col min="12558" max="12558" width="8.28515625" style="31" customWidth="1"/>
    <col min="12559" max="12559" width="8.42578125" style="31" customWidth="1"/>
    <col min="12560" max="12560" width="8.140625" style="31" customWidth="1"/>
    <col min="12561" max="12562" width="9.7109375" style="31" customWidth="1"/>
    <col min="12563" max="12563" width="10.140625" style="31" customWidth="1"/>
    <col min="12564" max="12564" width="5" style="31" customWidth="1"/>
    <col min="12565" max="12803" width="9.140625" style="31"/>
    <col min="12804" max="12804" width="34.42578125" style="31" customWidth="1"/>
    <col min="12805" max="12805" width="7.42578125" style="31" customWidth="1"/>
    <col min="12806" max="12806" width="9.140625" style="31"/>
    <col min="12807" max="12807" width="7" style="31" customWidth="1"/>
    <col min="12808" max="12808" width="7.28515625" style="31" customWidth="1"/>
    <col min="12809" max="12809" width="8.140625" style="31" customWidth="1"/>
    <col min="12810" max="12810" width="9.140625" style="31"/>
    <col min="12811" max="12811" width="8.28515625" style="31" customWidth="1"/>
    <col min="12812" max="12812" width="9.140625" style="31"/>
    <col min="12813" max="12813" width="8" style="31" customWidth="1"/>
    <col min="12814" max="12814" width="8.28515625" style="31" customWidth="1"/>
    <col min="12815" max="12815" width="8.42578125" style="31" customWidth="1"/>
    <col min="12816" max="12816" width="8.140625" style="31" customWidth="1"/>
    <col min="12817" max="12818" width="9.7109375" style="31" customWidth="1"/>
    <col min="12819" max="12819" width="10.140625" style="31" customWidth="1"/>
    <col min="12820" max="12820" width="5" style="31" customWidth="1"/>
    <col min="12821" max="13059" width="9.140625" style="31"/>
    <col min="13060" max="13060" width="34.42578125" style="31" customWidth="1"/>
    <col min="13061" max="13061" width="7.42578125" style="31" customWidth="1"/>
    <col min="13062" max="13062" width="9.140625" style="31"/>
    <col min="13063" max="13063" width="7" style="31" customWidth="1"/>
    <col min="13064" max="13064" width="7.28515625" style="31" customWidth="1"/>
    <col min="13065" max="13065" width="8.140625" style="31" customWidth="1"/>
    <col min="13066" max="13066" width="9.140625" style="31"/>
    <col min="13067" max="13067" width="8.28515625" style="31" customWidth="1"/>
    <col min="13068" max="13068" width="9.140625" style="31"/>
    <col min="13069" max="13069" width="8" style="31" customWidth="1"/>
    <col min="13070" max="13070" width="8.28515625" style="31" customWidth="1"/>
    <col min="13071" max="13071" width="8.42578125" style="31" customWidth="1"/>
    <col min="13072" max="13072" width="8.140625" style="31" customWidth="1"/>
    <col min="13073" max="13074" width="9.7109375" style="31" customWidth="1"/>
    <col min="13075" max="13075" width="10.140625" style="31" customWidth="1"/>
    <col min="13076" max="13076" width="5" style="31" customWidth="1"/>
    <col min="13077" max="13315" width="9.140625" style="31"/>
    <col min="13316" max="13316" width="34.42578125" style="31" customWidth="1"/>
    <col min="13317" max="13317" width="7.42578125" style="31" customWidth="1"/>
    <col min="13318" max="13318" width="9.140625" style="31"/>
    <col min="13319" max="13319" width="7" style="31" customWidth="1"/>
    <col min="13320" max="13320" width="7.28515625" style="31" customWidth="1"/>
    <col min="13321" max="13321" width="8.140625" style="31" customWidth="1"/>
    <col min="13322" max="13322" width="9.140625" style="31"/>
    <col min="13323" max="13323" width="8.28515625" style="31" customWidth="1"/>
    <col min="13324" max="13324" width="9.140625" style="31"/>
    <col min="13325" max="13325" width="8" style="31" customWidth="1"/>
    <col min="13326" max="13326" width="8.28515625" style="31" customWidth="1"/>
    <col min="13327" max="13327" width="8.42578125" style="31" customWidth="1"/>
    <col min="13328" max="13328" width="8.140625" style="31" customWidth="1"/>
    <col min="13329" max="13330" width="9.7109375" style="31" customWidth="1"/>
    <col min="13331" max="13331" width="10.140625" style="31" customWidth="1"/>
    <col min="13332" max="13332" width="5" style="31" customWidth="1"/>
    <col min="13333" max="13571" width="9.140625" style="31"/>
    <col min="13572" max="13572" width="34.42578125" style="31" customWidth="1"/>
    <col min="13573" max="13573" width="7.42578125" style="31" customWidth="1"/>
    <col min="13574" max="13574" width="9.140625" style="31"/>
    <col min="13575" max="13575" width="7" style="31" customWidth="1"/>
    <col min="13576" max="13576" width="7.28515625" style="31" customWidth="1"/>
    <col min="13577" max="13577" width="8.140625" style="31" customWidth="1"/>
    <col min="13578" max="13578" width="9.140625" style="31"/>
    <col min="13579" max="13579" width="8.28515625" style="31" customWidth="1"/>
    <col min="13580" max="13580" width="9.140625" style="31"/>
    <col min="13581" max="13581" width="8" style="31" customWidth="1"/>
    <col min="13582" max="13582" width="8.28515625" style="31" customWidth="1"/>
    <col min="13583" max="13583" width="8.42578125" style="31" customWidth="1"/>
    <col min="13584" max="13584" width="8.140625" style="31" customWidth="1"/>
    <col min="13585" max="13586" width="9.7109375" style="31" customWidth="1"/>
    <col min="13587" max="13587" width="10.140625" style="31" customWidth="1"/>
    <col min="13588" max="13588" width="5" style="31" customWidth="1"/>
    <col min="13589" max="13827" width="9.140625" style="31"/>
    <col min="13828" max="13828" width="34.42578125" style="31" customWidth="1"/>
    <col min="13829" max="13829" width="7.42578125" style="31" customWidth="1"/>
    <col min="13830" max="13830" width="9.140625" style="31"/>
    <col min="13831" max="13831" width="7" style="31" customWidth="1"/>
    <col min="13832" max="13832" width="7.28515625" style="31" customWidth="1"/>
    <col min="13833" max="13833" width="8.140625" style="31" customWidth="1"/>
    <col min="13834" max="13834" width="9.140625" style="31"/>
    <col min="13835" max="13835" width="8.28515625" style="31" customWidth="1"/>
    <col min="13836" max="13836" width="9.140625" style="31"/>
    <col min="13837" max="13837" width="8" style="31" customWidth="1"/>
    <col min="13838" max="13838" width="8.28515625" style="31" customWidth="1"/>
    <col min="13839" max="13839" width="8.42578125" style="31" customWidth="1"/>
    <col min="13840" max="13840" width="8.140625" style="31" customWidth="1"/>
    <col min="13841" max="13842" width="9.7109375" style="31" customWidth="1"/>
    <col min="13843" max="13843" width="10.140625" style="31" customWidth="1"/>
    <col min="13844" max="13844" width="5" style="31" customWidth="1"/>
    <col min="13845" max="14083" width="9.140625" style="31"/>
    <col min="14084" max="14084" width="34.42578125" style="31" customWidth="1"/>
    <col min="14085" max="14085" width="7.42578125" style="31" customWidth="1"/>
    <col min="14086" max="14086" width="9.140625" style="31"/>
    <col min="14087" max="14087" width="7" style="31" customWidth="1"/>
    <col min="14088" max="14088" width="7.28515625" style="31" customWidth="1"/>
    <col min="14089" max="14089" width="8.140625" style="31" customWidth="1"/>
    <col min="14090" max="14090" width="9.140625" style="31"/>
    <col min="14091" max="14091" width="8.28515625" style="31" customWidth="1"/>
    <col min="14092" max="14092" width="9.140625" style="31"/>
    <col min="14093" max="14093" width="8" style="31" customWidth="1"/>
    <col min="14094" max="14094" width="8.28515625" style="31" customWidth="1"/>
    <col min="14095" max="14095" width="8.42578125" style="31" customWidth="1"/>
    <col min="14096" max="14096" width="8.140625" style="31" customWidth="1"/>
    <col min="14097" max="14098" width="9.7109375" style="31" customWidth="1"/>
    <col min="14099" max="14099" width="10.140625" style="31" customWidth="1"/>
    <col min="14100" max="14100" width="5" style="31" customWidth="1"/>
    <col min="14101" max="14339" width="9.140625" style="31"/>
    <col min="14340" max="14340" width="34.42578125" style="31" customWidth="1"/>
    <col min="14341" max="14341" width="7.42578125" style="31" customWidth="1"/>
    <col min="14342" max="14342" width="9.140625" style="31"/>
    <col min="14343" max="14343" width="7" style="31" customWidth="1"/>
    <col min="14344" max="14344" width="7.28515625" style="31" customWidth="1"/>
    <col min="14345" max="14345" width="8.140625" style="31" customWidth="1"/>
    <col min="14346" max="14346" width="9.140625" style="31"/>
    <col min="14347" max="14347" width="8.28515625" style="31" customWidth="1"/>
    <col min="14348" max="14348" width="9.140625" style="31"/>
    <col min="14349" max="14349" width="8" style="31" customWidth="1"/>
    <col min="14350" max="14350" width="8.28515625" style="31" customWidth="1"/>
    <col min="14351" max="14351" width="8.42578125" style="31" customWidth="1"/>
    <col min="14352" max="14352" width="8.140625" style="31" customWidth="1"/>
    <col min="14353" max="14354" width="9.7109375" style="31" customWidth="1"/>
    <col min="14355" max="14355" width="10.140625" style="31" customWidth="1"/>
    <col min="14356" max="14356" width="5" style="31" customWidth="1"/>
    <col min="14357" max="14595" width="9.140625" style="31"/>
    <col min="14596" max="14596" width="34.42578125" style="31" customWidth="1"/>
    <col min="14597" max="14597" width="7.42578125" style="31" customWidth="1"/>
    <col min="14598" max="14598" width="9.140625" style="31"/>
    <col min="14599" max="14599" width="7" style="31" customWidth="1"/>
    <col min="14600" max="14600" width="7.28515625" style="31" customWidth="1"/>
    <col min="14601" max="14601" width="8.140625" style="31" customWidth="1"/>
    <col min="14602" max="14602" width="9.140625" style="31"/>
    <col min="14603" max="14603" width="8.28515625" style="31" customWidth="1"/>
    <col min="14604" max="14604" width="9.140625" style="31"/>
    <col min="14605" max="14605" width="8" style="31" customWidth="1"/>
    <col min="14606" max="14606" width="8.28515625" style="31" customWidth="1"/>
    <col min="14607" max="14607" width="8.42578125" style="31" customWidth="1"/>
    <col min="14608" max="14608" width="8.140625" style="31" customWidth="1"/>
    <col min="14609" max="14610" width="9.7109375" style="31" customWidth="1"/>
    <col min="14611" max="14611" width="10.140625" style="31" customWidth="1"/>
    <col min="14612" max="14612" width="5" style="31" customWidth="1"/>
    <col min="14613" max="14851" width="9.140625" style="31"/>
    <col min="14852" max="14852" width="34.42578125" style="31" customWidth="1"/>
    <col min="14853" max="14853" width="7.42578125" style="31" customWidth="1"/>
    <col min="14854" max="14854" width="9.140625" style="31"/>
    <col min="14855" max="14855" width="7" style="31" customWidth="1"/>
    <col min="14856" max="14856" width="7.28515625" style="31" customWidth="1"/>
    <col min="14857" max="14857" width="8.140625" style="31" customWidth="1"/>
    <col min="14858" max="14858" width="9.140625" style="31"/>
    <col min="14859" max="14859" width="8.28515625" style="31" customWidth="1"/>
    <col min="14860" max="14860" width="9.140625" style="31"/>
    <col min="14861" max="14861" width="8" style="31" customWidth="1"/>
    <col min="14862" max="14862" width="8.28515625" style="31" customWidth="1"/>
    <col min="14863" max="14863" width="8.42578125" style="31" customWidth="1"/>
    <col min="14864" max="14864" width="8.140625" style="31" customWidth="1"/>
    <col min="14865" max="14866" width="9.7109375" style="31" customWidth="1"/>
    <col min="14867" max="14867" width="10.140625" style="31" customWidth="1"/>
    <col min="14868" max="14868" width="5" style="31" customWidth="1"/>
    <col min="14869" max="15107" width="9.140625" style="31"/>
    <col min="15108" max="15108" width="34.42578125" style="31" customWidth="1"/>
    <col min="15109" max="15109" width="7.42578125" style="31" customWidth="1"/>
    <col min="15110" max="15110" width="9.140625" style="31"/>
    <col min="15111" max="15111" width="7" style="31" customWidth="1"/>
    <col min="15112" max="15112" width="7.28515625" style="31" customWidth="1"/>
    <col min="15113" max="15113" width="8.140625" style="31" customWidth="1"/>
    <col min="15114" max="15114" width="9.140625" style="31"/>
    <col min="15115" max="15115" width="8.28515625" style="31" customWidth="1"/>
    <col min="15116" max="15116" width="9.140625" style="31"/>
    <col min="15117" max="15117" width="8" style="31" customWidth="1"/>
    <col min="15118" max="15118" width="8.28515625" style="31" customWidth="1"/>
    <col min="15119" max="15119" width="8.42578125" style="31" customWidth="1"/>
    <col min="15120" max="15120" width="8.140625" style="31" customWidth="1"/>
    <col min="15121" max="15122" width="9.7109375" style="31" customWidth="1"/>
    <col min="15123" max="15123" width="10.140625" style="31" customWidth="1"/>
    <col min="15124" max="15124" width="5" style="31" customWidth="1"/>
    <col min="15125" max="15363" width="9.140625" style="31"/>
    <col min="15364" max="15364" width="34.42578125" style="31" customWidth="1"/>
    <col min="15365" max="15365" width="7.42578125" style="31" customWidth="1"/>
    <col min="15366" max="15366" width="9.140625" style="31"/>
    <col min="15367" max="15367" width="7" style="31" customWidth="1"/>
    <col min="15368" max="15368" width="7.28515625" style="31" customWidth="1"/>
    <col min="15369" max="15369" width="8.140625" style="31" customWidth="1"/>
    <col min="15370" max="15370" width="9.140625" style="31"/>
    <col min="15371" max="15371" width="8.28515625" style="31" customWidth="1"/>
    <col min="15372" max="15372" width="9.140625" style="31"/>
    <col min="15373" max="15373" width="8" style="31" customWidth="1"/>
    <col min="15374" max="15374" width="8.28515625" style="31" customWidth="1"/>
    <col min="15375" max="15375" width="8.42578125" style="31" customWidth="1"/>
    <col min="15376" max="15376" width="8.140625" style="31" customWidth="1"/>
    <col min="15377" max="15378" width="9.7109375" style="31" customWidth="1"/>
    <col min="15379" max="15379" width="10.140625" style="31" customWidth="1"/>
    <col min="15380" max="15380" width="5" style="31" customWidth="1"/>
    <col min="15381" max="15619" width="9.140625" style="31"/>
    <col min="15620" max="15620" width="34.42578125" style="31" customWidth="1"/>
    <col min="15621" max="15621" width="7.42578125" style="31" customWidth="1"/>
    <col min="15622" max="15622" width="9.140625" style="31"/>
    <col min="15623" max="15623" width="7" style="31" customWidth="1"/>
    <col min="15624" max="15624" width="7.28515625" style="31" customWidth="1"/>
    <col min="15625" max="15625" width="8.140625" style="31" customWidth="1"/>
    <col min="15626" max="15626" width="9.140625" style="31"/>
    <col min="15627" max="15627" width="8.28515625" style="31" customWidth="1"/>
    <col min="15628" max="15628" width="9.140625" style="31"/>
    <col min="15629" max="15629" width="8" style="31" customWidth="1"/>
    <col min="15630" max="15630" width="8.28515625" style="31" customWidth="1"/>
    <col min="15631" max="15631" width="8.42578125" style="31" customWidth="1"/>
    <col min="15632" max="15632" width="8.140625" style="31" customWidth="1"/>
    <col min="15633" max="15634" width="9.7109375" style="31" customWidth="1"/>
    <col min="15635" max="15635" width="10.140625" style="31" customWidth="1"/>
    <col min="15636" max="15636" width="5" style="31" customWidth="1"/>
    <col min="15637" max="15875" width="9.140625" style="31"/>
    <col min="15876" max="15876" width="34.42578125" style="31" customWidth="1"/>
    <col min="15877" max="15877" width="7.42578125" style="31" customWidth="1"/>
    <col min="15878" max="15878" width="9.140625" style="31"/>
    <col min="15879" max="15879" width="7" style="31" customWidth="1"/>
    <col min="15880" max="15880" width="7.28515625" style="31" customWidth="1"/>
    <col min="15881" max="15881" width="8.140625" style="31" customWidth="1"/>
    <col min="15882" max="15882" width="9.140625" style="31"/>
    <col min="15883" max="15883" width="8.28515625" style="31" customWidth="1"/>
    <col min="15884" max="15884" width="9.140625" style="31"/>
    <col min="15885" max="15885" width="8" style="31" customWidth="1"/>
    <col min="15886" max="15886" width="8.28515625" style="31" customWidth="1"/>
    <col min="15887" max="15887" width="8.42578125" style="31" customWidth="1"/>
    <col min="15888" max="15888" width="8.140625" style="31" customWidth="1"/>
    <col min="15889" max="15890" width="9.7109375" style="31" customWidth="1"/>
    <col min="15891" max="15891" width="10.140625" style="31" customWidth="1"/>
    <col min="15892" max="15892" width="5" style="31" customWidth="1"/>
    <col min="15893" max="16131" width="9.140625" style="31"/>
    <col min="16132" max="16132" width="34.42578125" style="31" customWidth="1"/>
    <col min="16133" max="16133" width="7.42578125" style="31" customWidth="1"/>
    <col min="16134" max="16134" width="9.140625" style="31"/>
    <col min="16135" max="16135" width="7" style="31" customWidth="1"/>
    <col min="16136" max="16136" width="7.28515625" style="31" customWidth="1"/>
    <col min="16137" max="16137" width="8.140625" style="31" customWidth="1"/>
    <col min="16138" max="16138" width="9.140625" style="31"/>
    <col min="16139" max="16139" width="8.28515625" style="31" customWidth="1"/>
    <col min="16140" max="16140" width="9.140625" style="31"/>
    <col min="16141" max="16141" width="8" style="31" customWidth="1"/>
    <col min="16142" max="16142" width="8.28515625" style="31" customWidth="1"/>
    <col min="16143" max="16143" width="8.42578125" style="31" customWidth="1"/>
    <col min="16144" max="16144" width="8.140625" style="31" customWidth="1"/>
    <col min="16145" max="16146" width="9.7109375" style="31" customWidth="1"/>
    <col min="16147" max="16147" width="10.140625" style="31" customWidth="1"/>
    <col min="16148" max="16148" width="5" style="31" customWidth="1"/>
    <col min="16149" max="16384" width="9.140625" style="31"/>
  </cols>
  <sheetData>
    <row r="2" spans="1:21" ht="15.75" thickBot="1" x14ac:dyDescent="0.25">
      <c r="A2" s="299"/>
      <c r="B2" s="299"/>
      <c r="C2" s="299"/>
      <c r="D2" s="299"/>
      <c r="E2" s="299"/>
      <c r="F2" s="299"/>
      <c r="G2" s="299"/>
      <c r="H2" s="299"/>
      <c r="I2" s="299"/>
      <c r="J2" s="299"/>
      <c r="K2" s="299"/>
      <c r="L2" s="299"/>
      <c r="M2" s="299"/>
      <c r="N2" s="299"/>
      <c r="O2" s="299"/>
      <c r="P2" s="299"/>
      <c r="Q2" s="299"/>
      <c r="R2" s="299"/>
      <c r="S2" s="299"/>
    </row>
    <row r="3" spans="1:21" ht="34.5" customHeight="1" thickBot="1" x14ac:dyDescent="0.25">
      <c r="A3" s="300" t="s">
        <v>543</v>
      </c>
      <c r="B3" s="531" t="s">
        <v>587</v>
      </c>
      <c r="C3" s="532"/>
      <c r="D3" s="532"/>
      <c r="E3" s="532"/>
      <c r="F3" s="532"/>
      <c r="G3" s="532"/>
      <c r="H3" s="532"/>
      <c r="I3" s="532"/>
      <c r="J3" s="532"/>
      <c r="K3" s="532"/>
      <c r="L3" s="533" t="s">
        <v>544</v>
      </c>
      <c r="M3" s="534"/>
      <c r="N3" s="534"/>
      <c r="O3" s="535"/>
      <c r="P3" s="536" t="s">
        <v>545</v>
      </c>
      <c r="Q3" s="537"/>
      <c r="R3" s="538"/>
      <c r="S3" s="301" t="s">
        <v>546</v>
      </c>
    </row>
    <row r="4" spans="1:21" x14ac:dyDescent="0.2">
      <c r="A4" s="527" t="s">
        <v>547</v>
      </c>
      <c r="B4" s="529">
        <v>1.1000000000000001</v>
      </c>
      <c r="C4" s="521">
        <v>1.2</v>
      </c>
      <c r="D4" s="521">
        <v>1.3</v>
      </c>
      <c r="E4" s="521">
        <v>1.4</v>
      </c>
      <c r="F4" s="521">
        <v>1.5</v>
      </c>
      <c r="G4" s="521">
        <v>1.6</v>
      </c>
      <c r="H4" s="521">
        <v>1.7</v>
      </c>
      <c r="I4" s="521">
        <v>1.8</v>
      </c>
      <c r="J4" s="521">
        <v>1.9</v>
      </c>
      <c r="K4" s="521" t="s">
        <v>479</v>
      </c>
      <c r="L4" s="523">
        <v>2.1</v>
      </c>
      <c r="M4" s="523">
        <v>2.2000000000000002</v>
      </c>
      <c r="N4" s="523">
        <v>2.2999999999999998</v>
      </c>
      <c r="O4" s="523" t="s">
        <v>479</v>
      </c>
      <c r="P4" s="525">
        <v>3.1</v>
      </c>
      <c r="Q4" s="525">
        <v>3.2</v>
      </c>
      <c r="R4" s="525" t="s">
        <v>441</v>
      </c>
      <c r="S4" s="519" t="s">
        <v>202</v>
      </c>
    </row>
    <row r="5" spans="1:21" x14ac:dyDescent="0.2">
      <c r="A5" s="528"/>
      <c r="B5" s="530">
        <v>1.1000000000000001</v>
      </c>
      <c r="C5" s="522"/>
      <c r="D5" s="522"/>
      <c r="E5" s="522"/>
      <c r="F5" s="522"/>
      <c r="G5" s="522"/>
      <c r="H5" s="522"/>
      <c r="I5" s="522"/>
      <c r="J5" s="522"/>
      <c r="K5" s="522"/>
      <c r="L5" s="524"/>
      <c r="M5" s="524"/>
      <c r="N5" s="524"/>
      <c r="O5" s="524"/>
      <c r="P5" s="526"/>
      <c r="Q5" s="526"/>
      <c r="R5" s="526"/>
      <c r="S5" s="520"/>
    </row>
    <row r="6" spans="1:21" x14ac:dyDescent="0.2">
      <c r="A6" s="528"/>
      <c r="B6" s="530"/>
      <c r="C6" s="522"/>
      <c r="D6" s="522"/>
      <c r="E6" s="522"/>
      <c r="F6" s="522"/>
      <c r="G6" s="522"/>
      <c r="H6" s="522"/>
      <c r="I6" s="522"/>
      <c r="J6" s="522"/>
      <c r="K6" s="522"/>
      <c r="L6" s="524"/>
      <c r="M6" s="524"/>
      <c r="N6" s="524"/>
      <c r="O6" s="524"/>
      <c r="P6" s="526"/>
      <c r="Q6" s="526"/>
      <c r="R6" s="526"/>
      <c r="S6" s="520"/>
    </row>
    <row r="7" spans="1:21" ht="78.75" x14ac:dyDescent="0.2">
      <c r="A7" s="302" t="s">
        <v>548</v>
      </c>
      <c r="B7" s="303" t="s">
        <v>549</v>
      </c>
      <c r="C7" s="304" t="s">
        <v>315</v>
      </c>
      <c r="D7" s="304" t="s">
        <v>316</v>
      </c>
      <c r="E7" s="304" t="s">
        <v>550</v>
      </c>
      <c r="F7" s="304" t="s">
        <v>551</v>
      </c>
      <c r="G7" s="304" t="s">
        <v>552</v>
      </c>
      <c r="H7" s="304" t="s">
        <v>553</v>
      </c>
      <c r="I7" s="304" t="s">
        <v>554</v>
      </c>
      <c r="J7" s="304" t="s">
        <v>314</v>
      </c>
      <c r="K7" s="304" t="s">
        <v>199</v>
      </c>
      <c r="L7" s="305" t="s">
        <v>555</v>
      </c>
      <c r="M7" s="305" t="s">
        <v>556</v>
      </c>
      <c r="N7" s="305" t="s">
        <v>557</v>
      </c>
      <c r="O7" s="305" t="s">
        <v>200</v>
      </c>
      <c r="P7" s="306" t="s">
        <v>558</v>
      </c>
      <c r="Q7" s="306" t="s">
        <v>559</v>
      </c>
      <c r="R7" s="306" t="s">
        <v>201</v>
      </c>
      <c r="S7" s="307" t="s">
        <v>560</v>
      </c>
      <c r="T7" s="32"/>
      <c r="U7" s="33"/>
    </row>
    <row r="8" spans="1:21" ht="17.25" customHeight="1" x14ac:dyDescent="0.2">
      <c r="A8" s="302" t="str">
        <f>Criteria1.1.1!D6</f>
        <v>Justice Sector</v>
      </c>
      <c r="B8" s="308">
        <f>Criteria1.1.2!AB9</f>
        <v>1</v>
      </c>
      <c r="C8" s="309">
        <f>'Criteria 1.2'!AU12</f>
        <v>1.75</v>
      </c>
      <c r="D8" s="309">
        <f>'Criteria 1.3'!AK11</f>
        <v>3.5</v>
      </c>
      <c r="E8" s="309">
        <f>Criteria1.4!AP12</f>
        <v>2.25</v>
      </c>
      <c r="F8" s="309">
        <f>Criteria1.5!R24</f>
        <v>4</v>
      </c>
      <c r="G8" s="309">
        <f>'Criteria 1.6'!J10</f>
        <v>0</v>
      </c>
      <c r="H8" s="309">
        <f>Criteria1.7!AD14</f>
        <v>1.25</v>
      </c>
      <c r="I8" s="309">
        <f>'Criteria 1.8'!AK11</f>
        <v>0.75</v>
      </c>
      <c r="J8" s="309">
        <f>'Criteria 1.9'!AA11</f>
        <v>0.75</v>
      </c>
      <c r="K8" s="309">
        <f>SUM(B8:J8)</f>
        <v>15.25</v>
      </c>
      <c r="L8" s="310">
        <f>'Criteria 2.1'!AB12</f>
        <v>1.75</v>
      </c>
      <c r="M8" s="310">
        <f>'Criteria 2.2'!AD11</f>
        <v>1</v>
      </c>
      <c r="N8" s="310">
        <f>'Criteria 2.3'!AD11</f>
        <v>1</v>
      </c>
      <c r="O8" s="310">
        <f>SUM(L8:N8)</f>
        <v>3.75</v>
      </c>
      <c r="P8" s="311">
        <f>'Criteria 3.1'!AB12</f>
        <v>1</v>
      </c>
      <c r="Q8" s="311">
        <f>'Criteria 3.2'!O12</f>
        <v>1.5</v>
      </c>
      <c r="R8" s="311">
        <f>SUM(P8:Q8)</f>
        <v>2.5</v>
      </c>
      <c r="S8" s="312">
        <f>K8+O8+R8</f>
        <v>21.5</v>
      </c>
      <c r="T8" s="32"/>
      <c r="U8" s="33"/>
    </row>
    <row r="9" spans="1:21" ht="17.25" customHeight="1" x14ac:dyDescent="0.2">
      <c r="A9" s="302" t="str">
        <f>Criteria1.1.1!D17</f>
        <v>Security Sector</v>
      </c>
      <c r="B9" s="308">
        <f>Criteria1.1.2!AB18</f>
        <v>2.8333333333333335</v>
      </c>
      <c r="C9" s="309">
        <f>'Criteria 1.2'!AU23</f>
        <v>1.75</v>
      </c>
      <c r="D9" s="309">
        <f>'Criteria 1.3'!AK21</f>
        <v>3.5</v>
      </c>
      <c r="E9" s="309">
        <f>Criteria1.4!AP22</f>
        <v>2.75</v>
      </c>
      <c r="F9" s="309">
        <f>Criteria1.5!R25</f>
        <v>4</v>
      </c>
      <c r="G9" s="309">
        <v>0</v>
      </c>
      <c r="H9" s="309">
        <f>Criteria1.7!AD15</f>
        <v>1.5</v>
      </c>
      <c r="I9" s="309">
        <f>'Criteria 1.8'!AK21</f>
        <v>2</v>
      </c>
      <c r="J9" s="309">
        <f>'Criteria 1.9'!AA21</f>
        <v>2.5</v>
      </c>
      <c r="K9" s="309">
        <f t="shared" ref="K9:K12" si="0">SUM(B9:J9)</f>
        <v>20.833333333333336</v>
      </c>
      <c r="L9" s="310">
        <v>2.7</v>
      </c>
      <c r="M9" s="310">
        <f>'Criteria 2.2'!AD21</f>
        <v>2</v>
      </c>
      <c r="N9" s="310">
        <f>'Criteria 2.3'!AD21</f>
        <v>2.15</v>
      </c>
      <c r="O9" s="310">
        <f t="shared" ref="O9:O12" si="1">SUM(L9:N9)</f>
        <v>6.85</v>
      </c>
      <c r="P9" s="311">
        <f>'Criteria 3.1'!AB23</f>
        <v>2.375</v>
      </c>
      <c r="Q9" s="311">
        <f>'Criteria 3.2'!O23</f>
        <v>1.5</v>
      </c>
      <c r="R9" s="311">
        <f t="shared" ref="R9:R12" si="2">SUM(P9:Q9)</f>
        <v>3.875</v>
      </c>
      <c r="S9" s="312">
        <f t="shared" ref="S9:S12" si="3">K9+O9+R9</f>
        <v>31.558333333333337</v>
      </c>
      <c r="T9" s="32"/>
      <c r="U9" s="33"/>
    </row>
    <row r="10" spans="1:21" ht="18.75" customHeight="1" x14ac:dyDescent="0.2">
      <c r="A10" s="302" t="str">
        <f>Criteria1.1.1!D35</f>
        <v>Energy Sector</v>
      </c>
      <c r="B10" s="308">
        <f>Criteria1.1.2!AB29</f>
        <v>3.5</v>
      </c>
      <c r="C10" s="309">
        <f>'Criteria 1.2'!AU34</f>
        <v>3.25</v>
      </c>
      <c r="D10" s="309">
        <f>'Criteria 1.3'!AK31</f>
        <v>3.75</v>
      </c>
      <c r="E10" s="309">
        <f>Criteria1.4!AP33</f>
        <v>2.5</v>
      </c>
      <c r="F10" s="309">
        <f>Criteria1.5!R26</f>
        <v>4</v>
      </c>
      <c r="G10" s="309">
        <f>'Criteria 1.6'!J29</f>
        <v>0</v>
      </c>
      <c r="H10" s="309">
        <f>Criteria1.7!AD16</f>
        <v>2.75</v>
      </c>
      <c r="I10" s="309">
        <f>'Criteria 1.8'!AK31</f>
        <v>2.75</v>
      </c>
      <c r="J10" s="309">
        <f>'Criteria 1.9'!AA31</f>
        <v>2</v>
      </c>
      <c r="K10" s="309">
        <f t="shared" si="0"/>
        <v>24.5</v>
      </c>
      <c r="L10" s="310">
        <v>3.25</v>
      </c>
      <c r="M10" s="310">
        <f>'Criteria 2.2'!AD32</f>
        <v>2.7</v>
      </c>
      <c r="N10" s="310">
        <f>'Criteria 2.3'!AD32</f>
        <v>2.75</v>
      </c>
      <c r="O10" s="310">
        <f t="shared" si="1"/>
        <v>8.6999999999999993</v>
      </c>
      <c r="P10" s="311">
        <f>'Criteria 3.1'!AB35</f>
        <v>3.25</v>
      </c>
      <c r="Q10" s="311">
        <f>'Criteria 3.2'!O34</f>
        <v>2.5</v>
      </c>
      <c r="R10" s="311">
        <f t="shared" si="2"/>
        <v>5.75</v>
      </c>
      <c r="S10" s="312">
        <f t="shared" si="3"/>
        <v>38.950000000000003</v>
      </c>
      <c r="T10" s="32"/>
      <c r="U10" s="33"/>
    </row>
    <row r="11" spans="1:21" ht="15.75" x14ac:dyDescent="0.2">
      <c r="A11" s="313" t="s">
        <v>165</v>
      </c>
      <c r="B11" s="308">
        <v>3</v>
      </c>
      <c r="C11" s="309">
        <f>'Criteria 1.2'!AU45</f>
        <v>2.75</v>
      </c>
      <c r="D11" s="309">
        <f>'Criteria 1.3'!AK42</f>
        <v>3</v>
      </c>
      <c r="E11" s="309">
        <f>Criteria1.4!AP44</f>
        <v>2.25</v>
      </c>
      <c r="F11" s="309">
        <f>Criteria1.5!R27</f>
        <v>4</v>
      </c>
      <c r="G11" s="309">
        <f>'Criteria 1.6'!J39</f>
        <v>0</v>
      </c>
      <c r="H11" s="309">
        <f>Criteria1.7!AD17</f>
        <v>2</v>
      </c>
      <c r="I11" s="309">
        <f>'Criteria 1.8'!AK41</f>
        <v>1.25</v>
      </c>
      <c r="J11" s="309">
        <f>'Criteria 1.9'!AA41</f>
        <v>2</v>
      </c>
      <c r="K11" s="309">
        <f t="shared" si="0"/>
        <v>20.25</v>
      </c>
      <c r="L11" s="310">
        <v>2</v>
      </c>
      <c r="M11" s="310">
        <f>'Criteria 2.2'!AD42</f>
        <v>1.625</v>
      </c>
      <c r="N11" s="310">
        <f>'Criteria 2.3'!AD42</f>
        <v>1.875</v>
      </c>
      <c r="O11" s="310">
        <f t="shared" si="1"/>
        <v>5.5</v>
      </c>
      <c r="P11" s="311">
        <f>'Criteria 3.1'!AB46</f>
        <v>2.25</v>
      </c>
      <c r="Q11" s="311">
        <f>'Criteria 3.2'!O45</f>
        <v>1.5</v>
      </c>
      <c r="R11" s="311">
        <f t="shared" si="2"/>
        <v>3.75</v>
      </c>
      <c r="S11" s="312">
        <f t="shared" si="3"/>
        <v>29.5</v>
      </c>
      <c r="T11" s="32"/>
      <c r="U11" s="33"/>
    </row>
    <row r="12" spans="1:21" ht="15.75" x14ac:dyDescent="0.2">
      <c r="A12" s="313" t="str">
        <f>Criteria1.1.1!D56</f>
        <v>Agriculture and Rural Development</v>
      </c>
      <c r="B12" s="308">
        <f>Criteria1.1.2!AC46</f>
        <v>3.666666666666667</v>
      </c>
      <c r="C12" s="309">
        <f>'Criteria 1.2'!AU56</f>
        <v>3.5</v>
      </c>
      <c r="D12" s="309">
        <f>'Criteria 1.3'!AK52</f>
        <v>3.5</v>
      </c>
      <c r="E12" s="309">
        <f>Criteria1.4!AP56</f>
        <v>3.75</v>
      </c>
      <c r="F12" s="309">
        <f>Criteria1.5!R28</f>
        <v>4</v>
      </c>
      <c r="G12" s="309">
        <f>'Criteria 1.6'!J49</f>
        <v>1</v>
      </c>
      <c r="H12" s="309">
        <f>Criteria1.7!AD18</f>
        <v>2.5</v>
      </c>
      <c r="I12" s="309">
        <f>'Criteria 1.8'!AK51</f>
        <v>3</v>
      </c>
      <c r="J12" s="309">
        <f>'Criteria 1.9'!AA51</f>
        <v>1.5</v>
      </c>
      <c r="K12" s="309">
        <f t="shared" si="0"/>
        <v>26.416666666666668</v>
      </c>
      <c r="L12" s="310">
        <v>4</v>
      </c>
      <c r="M12" s="310">
        <f>'Criteria 2.2'!AD52</f>
        <v>2.7749999999999999</v>
      </c>
      <c r="N12" s="310">
        <f>'Criteria 2.3'!AD52</f>
        <v>2.375</v>
      </c>
      <c r="O12" s="310">
        <f t="shared" si="1"/>
        <v>9.15</v>
      </c>
      <c r="P12" s="311">
        <f>'Criteria 3.1'!AB57</f>
        <v>3.625</v>
      </c>
      <c r="Q12" s="311">
        <f>'Criteria 3.2'!O56</f>
        <v>3.5</v>
      </c>
      <c r="R12" s="311">
        <f t="shared" si="2"/>
        <v>7.125</v>
      </c>
      <c r="S12" s="312">
        <f t="shared" si="3"/>
        <v>42.69166666666667</v>
      </c>
      <c r="T12" s="32"/>
      <c r="U12" s="33"/>
    </row>
    <row r="13" spans="1:21" x14ac:dyDescent="0.2">
      <c r="B13" s="34"/>
      <c r="C13" s="34"/>
      <c r="D13" s="34"/>
      <c r="E13" s="34"/>
      <c r="F13" s="34"/>
      <c r="H13" s="34"/>
      <c r="I13" s="34"/>
      <c r="J13" s="34"/>
      <c r="K13" s="34"/>
    </row>
    <row r="14" spans="1:21" x14ac:dyDescent="0.2">
      <c r="B14" s="34"/>
      <c r="C14" s="34"/>
      <c r="D14" s="34"/>
      <c r="E14" s="34"/>
      <c r="F14" s="34"/>
      <c r="G14" s="34"/>
      <c r="H14" s="34"/>
      <c r="I14" s="34"/>
      <c r="J14" s="34"/>
      <c r="K14" s="34"/>
    </row>
    <row r="18" spans="1:10" ht="15" x14ac:dyDescent="0.25">
      <c r="A18" s="271"/>
      <c r="B18" s="271"/>
      <c r="C18" s="271"/>
      <c r="D18" s="271"/>
      <c r="E18" s="271"/>
      <c r="G18" s="271"/>
      <c r="H18" s="271"/>
    </row>
    <row r="19" spans="1:10" x14ac:dyDescent="0.2">
      <c r="A19" s="272"/>
      <c r="B19" s="272"/>
      <c r="C19" s="272"/>
      <c r="D19" s="272"/>
      <c r="E19" s="272"/>
      <c r="H19" s="272"/>
    </row>
    <row r="20" spans="1:10" x14ac:dyDescent="0.2">
      <c r="A20" s="272"/>
      <c r="B20" s="272"/>
      <c r="C20" s="272"/>
      <c r="D20" s="272"/>
      <c r="E20" s="272"/>
      <c r="H20" s="272"/>
    </row>
    <row r="21" spans="1:10" ht="15" x14ac:dyDescent="0.2">
      <c r="A21" s="272"/>
      <c r="B21" s="272"/>
      <c r="C21" s="272"/>
      <c r="D21" s="272"/>
      <c r="E21" s="272"/>
      <c r="H21" s="273"/>
      <c r="J21" s="173"/>
    </row>
    <row r="22" spans="1:10" x14ac:dyDescent="0.2">
      <c r="A22" s="272"/>
      <c r="B22" s="272"/>
      <c r="C22" s="272"/>
      <c r="D22" s="272"/>
      <c r="E22" s="272"/>
      <c r="H22" s="272"/>
      <c r="J22" s="205"/>
    </row>
    <row r="23" spans="1:10" x14ac:dyDescent="0.2">
      <c r="J23" s="204"/>
    </row>
    <row r="24" spans="1:10" x14ac:dyDescent="0.2">
      <c r="J24" s="173"/>
    </row>
    <row r="25" spans="1:10" x14ac:dyDescent="0.2">
      <c r="J25" s="173"/>
    </row>
    <row r="26" spans="1:10" x14ac:dyDescent="0.2">
      <c r="J26" s="173"/>
    </row>
    <row r="27" spans="1:10" x14ac:dyDescent="0.2">
      <c r="J27" s="173"/>
    </row>
    <row r="28" spans="1:10" x14ac:dyDescent="0.2">
      <c r="J28" s="173"/>
    </row>
    <row r="29" spans="1:10" x14ac:dyDescent="0.2">
      <c r="J29" s="173"/>
    </row>
    <row r="30" spans="1:10" x14ac:dyDescent="0.2">
      <c r="J30" s="173"/>
    </row>
    <row r="31" spans="1:10" x14ac:dyDescent="0.2">
      <c r="J31" s="173"/>
    </row>
    <row r="32" spans="1:10" x14ac:dyDescent="0.2">
      <c r="J32" s="173"/>
    </row>
    <row r="33" spans="10:10" x14ac:dyDescent="0.2">
      <c r="J33" s="205"/>
    </row>
    <row r="34" spans="10:10" x14ac:dyDescent="0.2">
      <c r="J34" s="204"/>
    </row>
    <row r="35" spans="10:10" x14ac:dyDescent="0.2">
      <c r="J35" s="173"/>
    </row>
    <row r="36" spans="10:10" x14ac:dyDescent="0.2">
      <c r="J36" s="173"/>
    </row>
    <row r="37" spans="10:10" x14ac:dyDescent="0.2">
      <c r="J37" s="173"/>
    </row>
    <row r="38" spans="10:10" x14ac:dyDescent="0.2">
      <c r="J38" s="173"/>
    </row>
    <row r="39" spans="10:10" x14ac:dyDescent="0.2">
      <c r="J39" s="173"/>
    </row>
    <row r="40" spans="10:10" x14ac:dyDescent="0.2">
      <c r="J40" s="173"/>
    </row>
    <row r="41" spans="10:10" x14ac:dyDescent="0.2">
      <c r="J41" s="173"/>
    </row>
    <row r="42" spans="10:10" x14ac:dyDescent="0.2">
      <c r="J42" s="173"/>
    </row>
    <row r="43" spans="10:10" x14ac:dyDescent="0.2">
      <c r="J43"/>
    </row>
    <row r="44" spans="10:10" x14ac:dyDescent="0.2">
      <c r="J44" s="76"/>
    </row>
  </sheetData>
  <mergeCells count="22">
    <mergeCell ref="F4:F6"/>
    <mergeCell ref="G4:G6"/>
    <mergeCell ref="P4:P6"/>
    <mergeCell ref="Q4:Q6"/>
    <mergeCell ref="B3:K3"/>
    <mergeCell ref="L3:O3"/>
    <mergeCell ref="P3:R3"/>
    <mergeCell ref="A4:A6"/>
    <mergeCell ref="B4:B6"/>
    <mergeCell ref="C4:C6"/>
    <mergeCell ref="D4:D6"/>
    <mergeCell ref="E4:E6"/>
    <mergeCell ref="S4:S6"/>
    <mergeCell ref="H4:H6"/>
    <mergeCell ref="I4:I6"/>
    <mergeCell ref="J4:J6"/>
    <mergeCell ref="L4:L6"/>
    <mergeCell ref="M4:M6"/>
    <mergeCell ref="N4:N6"/>
    <mergeCell ref="K4:K6"/>
    <mergeCell ref="O4:O6"/>
    <mergeCell ref="R4:R6"/>
  </mergeCells>
  <phoneticPr fontId="41" type="noConversion"/>
  <pageMargins left="0.70000000000000007" right="0.70000000000000007" top="0.75000000000000011" bottom="0.75000000000000011" header="0.30000000000000004" footer="0.30000000000000004"/>
  <rowBreaks count="1" manualBreakCount="1">
    <brk id="13" max="16383" man="1"/>
  </rowBreaks>
  <colBreaks count="1" manualBreakCount="1">
    <brk id="19" max="1048575" man="1"/>
  </colBreaks>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2.75" x14ac:dyDescent="0.2"/>
  <sheetData/>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2"/>
  <sheetViews>
    <sheetView topLeftCell="A43" zoomScale="85" zoomScaleNormal="85" zoomScalePageLayoutView="85" workbookViewId="0">
      <selection activeCell="F45" sqref="F45"/>
    </sheetView>
  </sheetViews>
  <sheetFormatPr defaultColWidth="8" defaultRowHeight="12.75" customHeight="1" x14ac:dyDescent="0.2"/>
  <cols>
    <col min="1" max="1" width="4.140625" customWidth="1"/>
    <col min="2" max="2" width="48.140625" customWidth="1"/>
    <col min="3" max="3" width="15.7109375" customWidth="1"/>
    <col min="4" max="4" width="17.7109375" customWidth="1"/>
    <col min="5" max="5" width="15.7109375" customWidth="1"/>
    <col min="6" max="7" width="17" customWidth="1"/>
    <col min="8" max="8" width="14.42578125" customWidth="1"/>
    <col min="9" max="9" width="14.140625" customWidth="1"/>
    <col min="11" max="11" width="10.140625" customWidth="1"/>
    <col min="13" max="13" width="9.42578125" customWidth="1"/>
    <col min="14" max="14" width="11.85546875" customWidth="1"/>
    <col min="16" max="16" width="12.42578125" customWidth="1"/>
    <col min="17" max="17" width="11.7109375" customWidth="1"/>
    <col min="18" max="18" width="10.7109375" customWidth="1"/>
    <col min="25" max="25" width="12.7109375" bestFit="1" customWidth="1"/>
  </cols>
  <sheetData>
    <row r="1" spans="1:36" ht="12.75" customHeight="1" x14ac:dyDescent="0.2">
      <c r="E1" s="28" t="s">
        <v>428</v>
      </c>
      <c r="F1" s="367" t="s">
        <v>567</v>
      </c>
      <c r="G1" s="367"/>
      <c r="H1" s="367"/>
      <c r="I1" s="367"/>
    </row>
    <row r="2" spans="1:36" ht="12.75" customHeight="1" x14ac:dyDescent="0.2">
      <c r="H2" s="28" t="s">
        <v>566</v>
      </c>
      <c r="I2" s="28" t="s">
        <v>496</v>
      </c>
      <c r="R2" s="28" t="s">
        <v>566</v>
      </c>
      <c r="S2" s="28" t="s">
        <v>496</v>
      </c>
    </row>
    <row r="3" spans="1:36" ht="12.75" customHeight="1" x14ac:dyDescent="0.2">
      <c r="B3" s="28" t="s">
        <v>569</v>
      </c>
      <c r="E3" s="28"/>
      <c r="F3" s="28"/>
      <c r="G3" s="28"/>
      <c r="H3" s="58" t="s">
        <v>574</v>
      </c>
      <c r="I3" s="36">
        <v>4</v>
      </c>
      <c r="K3" s="367" t="s">
        <v>579</v>
      </c>
      <c r="L3" s="367"/>
      <c r="R3" s="58" t="s">
        <v>574</v>
      </c>
      <c r="S3" s="36">
        <v>4</v>
      </c>
    </row>
    <row r="4" spans="1:36" ht="12.75" customHeight="1" x14ac:dyDescent="0.2">
      <c r="B4" s="370" t="s">
        <v>580</v>
      </c>
      <c r="C4" s="370"/>
      <c r="D4" s="370"/>
      <c r="E4" s="56"/>
      <c r="H4" s="58" t="s">
        <v>575</v>
      </c>
      <c r="I4" s="36">
        <v>3</v>
      </c>
      <c r="K4" s="370" t="s">
        <v>581</v>
      </c>
      <c r="L4" s="370"/>
      <c r="M4" s="370"/>
      <c r="N4" s="370"/>
      <c r="R4" s="58" t="s">
        <v>575</v>
      </c>
      <c r="S4" s="36">
        <v>3</v>
      </c>
    </row>
    <row r="5" spans="1:36" x14ac:dyDescent="0.2">
      <c r="A5" s="3"/>
      <c r="B5" s="45" t="s">
        <v>573</v>
      </c>
      <c r="C5" s="3"/>
      <c r="D5" s="3"/>
      <c r="E5" s="3"/>
      <c r="F5" s="3"/>
      <c r="G5" s="3"/>
      <c r="H5" s="58" t="s">
        <v>576</v>
      </c>
      <c r="I5" s="36">
        <v>2</v>
      </c>
      <c r="J5" s="3"/>
      <c r="K5" s="60" t="s">
        <v>586</v>
      </c>
      <c r="L5" s="3"/>
      <c r="M5" s="3"/>
      <c r="N5" s="3"/>
      <c r="O5" s="3"/>
      <c r="P5" s="60" t="s">
        <v>460</v>
      </c>
      <c r="Q5" s="3"/>
      <c r="R5" s="58" t="s">
        <v>576</v>
      </c>
      <c r="S5" s="36">
        <v>2</v>
      </c>
    </row>
    <row r="6" spans="1:36" x14ac:dyDescent="0.2">
      <c r="A6" s="3"/>
      <c r="B6" s="45" t="s">
        <v>570</v>
      </c>
      <c r="C6" s="3"/>
      <c r="D6" s="3"/>
      <c r="E6" s="60" t="s">
        <v>585</v>
      </c>
      <c r="F6" s="3"/>
      <c r="G6" s="3"/>
      <c r="H6" s="58" t="s">
        <v>577</v>
      </c>
      <c r="I6" s="36">
        <v>1</v>
      </c>
      <c r="J6" s="3"/>
      <c r="K6" s="60" t="s">
        <v>459</v>
      </c>
      <c r="L6" s="3"/>
      <c r="M6" s="3"/>
      <c r="N6" s="3"/>
      <c r="O6" s="3"/>
      <c r="P6" s="27">
        <v>1</v>
      </c>
      <c r="Q6" s="3"/>
      <c r="R6" s="58" t="s">
        <v>577</v>
      </c>
      <c r="S6" s="36">
        <v>1</v>
      </c>
      <c r="AH6">
        <v>2</v>
      </c>
      <c r="AI6">
        <v>5</v>
      </c>
      <c r="AJ6">
        <f>AH6/AI6</f>
        <v>0.4</v>
      </c>
    </row>
    <row r="7" spans="1:36" x14ac:dyDescent="0.2">
      <c r="A7" s="3"/>
      <c r="B7" s="45" t="s">
        <v>571</v>
      </c>
      <c r="C7" s="45" t="s">
        <v>572</v>
      </c>
      <c r="D7" s="3"/>
      <c r="E7" s="57">
        <f>1-1/3</f>
        <v>0.66666666666666674</v>
      </c>
      <c r="F7" s="3"/>
      <c r="G7" s="3"/>
      <c r="H7" s="58" t="s">
        <v>578</v>
      </c>
      <c r="I7" s="36">
        <v>0</v>
      </c>
      <c r="J7" s="3"/>
      <c r="K7" s="3"/>
      <c r="L7" s="3"/>
      <c r="M7" s="3"/>
      <c r="N7" s="3"/>
      <c r="O7" s="3"/>
      <c r="P7" s="3"/>
      <c r="Q7" s="3"/>
      <c r="R7" s="58" t="s">
        <v>578</v>
      </c>
      <c r="S7" s="36">
        <v>0</v>
      </c>
    </row>
    <row r="8" spans="1:36" x14ac:dyDescent="0.2">
      <c r="A8" s="3"/>
      <c r="B8" s="3"/>
      <c r="C8" s="208"/>
      <c r="D8" s="208"/>
      <c r="E8" s="208"/>
      <c r="F8" s="208"/>
      <c r="G8" s="208"/>
      <c r="H8" s="16" t="s">
        <v>488</v>
      </c>
      <c r="I8" s="40" t="s">
        <v>489</v>
      </c>
      <c r="J8" s="40"/>
      <c r="K8" s="40"/>
      <c r="L8" s="40"/>
      <c r="M8" s="40"/>
      <c r="N8" s="3"/>
      <c r="O8" s="45" t="s">
        <v>566</v>
      </c>
      <c r="P8" s="45" t="s">
        <v>565</v>
      </c>
      <c r="Q8" s="45" t="s">
        <v>429</v>
      </c>
      <c r="R8" s="28" t="s">
        <v>479</v>
      </c>
      <c r="X8" s="28" t="s">
        <v>429</v>
      </c>
      <c r="Y8" s="28" t="s">
        <v>479</v>
      </c>
    </row>
    <row r="9" spans="1:36" ht="29.25" customHeight="1" x14ac:dyDescent="0.2">
      <c r="A9" s="3"/>
      <c r="B9" s="18"/>
      <c r="C9" s="391" t="s">
        <v>39</v>
      </c>
      <c r="D9" s="414"/>
      <c r="E9" s="414"/>
      <c r="F9" s="414"/>
      <c r="G9" s="240"/>
      <c r="H9" s="13"/>
      <c r="I9" s="235" t="s">
        <v>207</v>
      </c>
      <c r="J9" s="3"/>
      <c r="K9" s="3"/>
      <c r="L9" s="3"/>
      <c r="M9" s="3"/>
      <c r="N9" s="3"/>
      <c r="O9" s="12">
        <f>1-(1/3)</f>
        <v>0.66666666666666674</v>
      </c>
      <c r="P9" s="40">
        <v>2</v>
      </c>
      <c r="Q9" s="27">
        <v>0.5</v>
      </c>
      <c r="R9" s="238">
        <v>1</v>
      </c>
      <c r="V9" s="28" t="s">
        <v>440</v>
      </c>
      <c r="W9" s="51">
        <f>Criteria1.1.1!AB15</f>
        <v>2</v>
      </c>
      <c r="X9" s="56">
        <v>0.5</v>
      </c>
      <c r="Y9" s="52">
        <f>W9*X9</f>
        <v>1</v>
      </c>
      <c r="Z9" s="409" t="s">
        <v>584</v>
      </c>
      <c r="AA9" s="409"/>
      <c r="AB9" s="76">
        <f>Y9+Y10</f>
        <v>1</v>
      </c>
    </row>
    <row r="10" spans="1:36" ht="93" customHeight="1" x14ac:dyDescent="0.2">
      <c r="A10" s="6"/>
      <c r="B10" s="17" t="s">
        <v>490</v>
      </c>
      <c r="C10" s="210" t="s">
        <v>68</v>
      </c>
      <c r="D10" s="210" t="s">
        <v>23</v>
      </c>
      <c r="E10" s="210" t="s">
        <v>24</v>
      </c>
      <c r="F10" s="210" t="s">
        <v>25</v>
      </c>
      <c r="G10" s="210" t="s">
        <v>28</v>
      </c>
      <c r="H10" s="13"/>
      <c r="I10" s="55" t="s">
        <v>568</v>
      </c>
      <c r="J10" s="11"/>
      <c r="K10" s="11"/>
      <c r="L10" s="11"/>
      <c r="M10" s="11"/>
      <c r="N10" s="11"/>
      <c r="O10" s="11"/>
      <c r="P10" s="3"/>
      <c r="R10" s="23"/>
      <c r="V10" s="28" t="s">
        <v>583</v>
      </c>
      <c r="W10">
        <f>U11</f>
        <v>0</v>
      </c>
      <c r="X10" s="56">
        <v>0.5</v>
      </c>
      <c r="Y10" s="52">
        <f>W10*X10</f>
        <v>0</v>
      </c>
    </row>
    <row r="11" spans="1:36" x14ac:dyDescent="0.2">
      <c r="A11" s="6"/>
      <c r="B11" s="215" t="s">
        <v>37</v>
      </c>
      <c r="C11" s="181" t="s">
        <v>491</v>
      </c>
      <c r="D11" s="99"/>
      <c r="E11" s="181" t="s">
        <v>491</v>
      </c>
      <c r="F11" s="99"/>
      <c r="G11" s="99"/>
      <c r="H11" s="9" t="s">
        <v>492</v>
      </c>
      <c r="I11" s="13" t="s">
        <v>493</v>
      </c>
      <c r="J11" s="3"/>
      <c r="K11" s="3"/>
      <c r="L11" s="3"/>
      <c r="M11" s="3"/>
      <c r="N11" s="3"/>
      <c r="O11" s="3"/>
      <c r="P11" s="3"/>
      <c r="R11" s="23"/>
      <c r="S11" s="45" t="s">
        <v>582</v>
      </c>
      <c r="U11" s="78">
        <v>0</v>
      </c>
    </row>
    <row r="12" spans="1:36" x14ac:dyDescent="0.2">
      <c r="A12" s="6"/>
      <c r="B12" s="215" t="s">
        <v>13</v>
      </c>
      <c r="C12" s="181" t="s">
        <v>491</v>
      </c>
      <c r="D12" s="99"/>
      <c r="E12" s="99"/>
      <c r="F12" s="99"/>
      <c r="G12" s="99"/>
      <c r="H12" s="88"/>
      <c r="I12" s="3" t="s">
        <v>494</v>
      </c>
      <c r="J12" s="3"/>
      <c r="K12" s="3"/>
      <c r="L12" s="3"/>
      <c r="M12" s="3"/>
      <c r="N12" s="3"/>
      <c r="O12" s="45" t="s">
        <v>566</v>
      </c>
      <c r="P12" s="45" t="s">
        <v>564</v>
      </c>
      <c r="Q12" s="45" t="s">
        <v>429</v>
      </c>
      <c r="R12" s="22" t="s">
        <v>479</v>
      </c>
    </row>
    <row r="13" spans="1:36" x14ac:dyDescent="0.2">
      <c r="A13" s="101"/>
      <c r="B13" s="239" t="s">
        <v>38</v>
      </c>
      <c r="C13" s="181" t="s">
        <v>491</v>
      </c>
      <c r="D13" s="99"/>
      <c r="E13" s="181" t="s">
        <v>491</v>
      </c>
      <c r="F13" s="181" t="s">
        <v>491</v>
      </c>
      <c r="G13" s="181"/>
      <c r="H13" s="88"/>
      <c r="I13" s="3"/>
      <c r="J13" s="3"/>
      <c r="K13" s="3"/>
      <c r="L13" s="3"/>
      <c r="M13" s="3"/>
      <c r="N13" s="3"/>
      <c r="O13" s="27"/>
      <c r="P13" s="39"/>
      <c r="Q13" s="27"/>
      <c r="R13" s="224"/>
    </row>
    <row r="14" spans="1:36" x14ac:dyDescent="0.2">
      <c r="A14" s="101"/>
      <c r="B14" s="3"/>
      <c r="C14" s="3"/>
      <c r="D14" s="3"/>
      <c r="E14" s="3"/>
      <c r="F14" s="3"/>
      <c r="G14" s="3"/>
      <c r="H14" s="88"/>
      <c r="I14" s="3"/>
      <c r="J14" s="3"/>
      <c r="K14" s="3"/>
      <c r="L14" s="3"/>
      <c r="M14" s="3"/>
      <c r="N14" s="3"/>
      <c r="O14" s="27"/>
      <c r="P14" s="39"/>
      <c r="Q14" s="27"/>
      <c r="R14" s="224"/>
    </row>
    <row r="15" spans="1:36" ht="12.75" customHeight="1" x14ac:dyDescent="0.2">
      <c r="A15" s="3"/>
      <c r="B15" s="3"/>
      <c r="C15" s="3"/>
      <c r="D15" s="3"/>
      <c r="E15" s="3"/>
      <c r="F15" s="3"/>
      <c r="G15" s="3"/>
      <c r="H15" s="3"/>
      <c r="I15" s="3"/>
      <c r="J15" s="3"/>
      <c r="K15" s="3"/>
      <c r="L15" s="3"/>
      <c r="M15" s="3"/>
      <c r="N15" s="3"/>
      <c r="O15" s="3"/>
      <c r="P15" s="3"/>
      <c r="Q15" s="3"/>
      <c r="R15" s="23"/>
    </row>
    <row r="16" spans="1:36" x14ac:dyDescent="0.2">
      <c r="A16" s="3"/>
      <c r="B16" s="3"/>
      <c r="C16" s="10"/>
      <c r="D16" s="10"/>
      <c r="E16" s="10"/>
      <c r="F16" s="10"/>
      <c r="G16" s="208"/>
      <c r="H16" s="3"/>
      <c r="I16" s="3"/>
      <c r="J16" s="3"/>
      <c r="K16" s="3"/>
      <c r="L16" s="3"/>
      <c r="M16" s="3"/>
      <c r="N16" s="3"/>
      <c r="O16" s="3"/>
      <c r="P16" s="3"/>
      <c r="Q16" s="3"/>
    </row>
    <row r="17" spans="1:28" x14ac:dyDescent="0.2">
      <c r="A17" s="3"/>
      <c r="B17" s="217"/>
      <c r="C17" s="410" t="s">
        <v>67</v>
      </c>
      <c r="D17" s="411"/>
      <c r="E17" s="411"/>
      <c r="F17" s="411"/>
      <c r="G17" s="209"/>
      <c r="H17" s="16" t="s">
        <v>488</v>
      </c>
      <c r="I17" s="3" t="s">
        <v>489</v>
      </c>
      <c r="J17" s="3"/>
      <c r="K17" s="3"/>
      <c r="L17" s="3"/>
      <c r="M17" s="3"/>
      <c r="N17" s="3"/>
      <c r="O17" s="45" t="s">
        <v>566</v>
      </c>
      <c r="P17" s="45" t="s">
        <v>565</v>
      </c>
      <c r="Q17" s="45" t="s">
        <v>429</v>
      </c>
      <c r="R17" s="28" t="s">
        <v>479</v>
      </c>
      <c r="X17" s="28" t="s">
        <v>429</v>
      </c>
      <c r="Y17" s="28" t="s">
        <v>479</v>
      </c>
    </row>
    <row r="18" spans="1:28" ht="51.75" customHeight="1" x14ac:dyDescent="0.2">
      <c r="A18" s="6"/>
      <c r="B18" s="218" t="s">
        <v>490</v>
      </c>
      <c r="C18" s="210" t="s">
        <v>58</v>
      </c>
      <c r="D18" s="210" t="s">
        <v>59</v>
      </c>
      <c r="E18" s="210" t="s">
        <v>60</v>
      </c>
      <c r="F18" s="210" t="s">
        <v>61</v>
      </c>
      <c r="G18" s="219"/>
      <c r="H18" s="88"/>
      <c r="I18" s="60" t="s">
        <v>207</v>
      </c>
      <c r="J18" s="3"/>
      <c r="K18" s="3"/>
      <c r="L18" s="3"/>
      <c r="M18" s="3"/>
      <c r="N18" s="3"/>
      <c r="O18" s="12">
        <f>1-(1/3)</f>
        <v>0.66666666666666674</v>
      </c>
      <c r="P18" s="40">
        <v>3</v>
      </c>
      <c r="Q18" s="27">
        <v>0.5</v>
      </c>
      <c r="R18" s="30">
        <f>P18*Q18</f>
        <v>1.5</v>
      </c>
      <c r="V18" s="28" t="s">
        <v>440</v>
      </c>
      <c r="W18" s="51">
        <f>Criteria1.1.1!AB33</f>
        <v>2.666666666666667</v>
      </c>
      <c r="X18" s="56">
        <v>0.5</v>
      </c>
      <c r="Y18" s="52">
        <f>W18*X18</f>
        <v>1.3333333333333335</v>
      </c>
      <c r="Z18" s="409" t="s">
        <v>584</v>
      </c>
      <c r="AA18" s="409"/>
      <c r="AB18" s="76">
        <f>Y18+Y19</f>
        <v>2.8333333333333335</v>
      </c>
    </row>
    <row r="19" spans="1:28" ht="25.5" x14ac:dyDescent="0.2">
      <c r="A19" s="6"/>
      <c r="B19" s="226" t="s">
        <v>148</v>
      </c>
      <c r="C19" s="228" t="s">
        <v>491</v>
      </c>
      <c r="D19" s="228" t="s">
        <v>491</v>
      </c>
      <c r="E19" s="228" t="s">
        <v>491</v>
      </c>
      <c r="F19" s="229"/>
      <c r="G19" s="220"/>
      <c r="H19" s="88"/>
      <c r="I19" s="55" t="s">
        <v>568</v>
      </c>
      <c r="J19" s="11"/>
      <c r="K19" s="11"/>
      <c r="L19" s="11"/>
      <c r="M19" s="11"/>
      <c r="N19" s="11"/>
      <c r="O19" s="11"/>
      <c r="P19" s="3"/>
      <c r="R19" s="30"/>
      <c r="V19" s="28" t="s">
        <v>583</v>
      </c>
      <c r="W19">
        <f>U20</f>
        <v>3</v>
      </c>
      <c r="X19" s="56">
        <v>0.5</v>
      </c>
      <c r="Y19" s="52">
        <f>W19*X19</f>
        <v>1.5</v>
      </c>
    </row>
    <row r="20" spans="1:28" x14ac:dyDescent="0.2">
      <c r="A20" s="6"/>
      <c r="B20" s="227" t="s">
        <v>150</v>
      </c>
      <c r="C20" s="228" t="s">
        <v>491</v>
      </c>
      <c r="D20" s="228"/>
      <c r="E20" s="228" t="s">
        <v>491</v>
      </c>
      <c r="F20" s="160"/>
      <c r="G20" s="99"/>
      <c r="H20" s="176" t="s">
        <v>492</v>
      </c>
      <c r="I20" s="13" t="s">
        <v>493</v>
      </c>
      <c r="J20" s="3"/>
      <c r="K20" s="3"/>
      <c r="L20" s="3"/>
      <c r="M20" s="3"/>
      <c r="N20" s="3"/>
      <c r="O20" s="3"/>
      <c r="P20" s="3"/>
      <c r="R20" s="30"/>
      <c r="S20" s="45" t="s">
        <v>582</v>
      </c>
      <c r="U20" s="78">
        <f>R18+R22</f>
        <v>3</v>
      </c>
    </row>
    <row r="21" spans="1:28" x14ac:dyDescent="0.2">
      <c r="A21" s="6"/>
      <c r="B21" s="227" t="s">
        <v>141</v>
      </c>
      <c r="C21" s="160"/>
      <c r="D21" s="228" t="s">
        <v>491</v>
      </c>
      <c r="E21" s="228" t="s">
        <v>491</v>
      </c>
      <c r="F21" s="160"/>
      <c r="G21" s="99"/>
      <c r="H21" s="88"/>
      <c r="I21" s="3" t="s">
        <v>494</v>
      </c>
      <c r="J21" s="3"/>
      <c r="K21" s="3"/>
      <c r="L21" s="3"/>
      <c r="M21" s="3"/>
      <c r="N21" s="3"/>
      <c r="O21" s="45" t="s">
        <v>566</v>
      </c>
      <c r="P21" s="45" t="s">
        <v>564</v>
      </c>
      <c r="Q21" s="45" t="s">
        <v>429</v>
      </c>
      <c r="R21" s="29" t="s">
        <v>479</v>
      </c>
    </row>
    <row r="22" spans="1:28" x14ac:dyDescent="0.2">
      <c r="A22" s="6"/>
      <c r="B22" s="227" t="s">
        <v>62</v>
      </c>
      <c r="C22" s="228" t="s">
        <v>491</v>
      </c>
      <c r="D22" s="160"/>
      <c r="E22" s="228" t="s">
        <v>491</v>
      </c>
      <c r="F22" s="160"/>
      <c r="G22" s="99"/>
      <c r="H22" s="88"/>
      <c r="I22" s="3" t="s">
        <v>495</v>
      </c>
      <c r="J22" s="3"/>
      <c r="K22" s="3"/>
      <c r="L22" s="3"/>
      <c r="M22" s="3"/>
      <c r="N22" s="3"/>
      <c r="O22" s="27">
        <v>1</v>
      </c>
      <c r="P22" s="39">
        <v>3</v>
      </c>
      <c r="Q22" s="27">
        <v>0.5</v>
      </c>
      <c r="R22" s="30">
        <f>P22*Q22</f>
        <v>1.5</v>
      </c>
    </row>
    <row r="23" spans="1:28" x14ac:dyDescent="0.2">
      <c r="A23" s="6"/>
      <c r="B23" s="227" t="s">
        <v>151</v>
      </c>
      <c r="C23" s="228" t="s">
        <v>491</v>
      </c>
      <c r="D23" s="228" t="s">
        <v>491</v>
      </c>
      <c r="E23" s="160"/>
      <c r="F23" s="160"/>
      <c r="G23" s="99"/>
      <c r="H23" s="88"/>
      <c r="I23" s="3"/>
      <c r="J23" s="3"/>
      <c r="K23" s="3"/>
      <c r="L23" s="3"/>
      <c r="M23" s="3"/>
      <c r="N23" s="3"/>
      <c r="O23" s="3"/>
      <c r="P23" s="3"/>
      <c r="Q23" s="3"/>
    </row>
    <row r="24" spans="1:28" x14ac:dyDescent="0.2">
      <c r="A24" s="6"/>
      <c r="B24" s="223"/>
      <c r="C24" s="230"/>
      <c r="D24" s="230"/>
      <c r="E24" s="230"/>
      <c r="F24" s="220"/>
      <c r="G24" s="220"/>
      <c r="H24" s="88"/>
      <c r="I24" s="3"/>
      <c r="J24" s="3"/>
      <c r="K24" s="3"/>
      <c r="L24" s="3"/>
      <c r="M24" s="3"/>
      <c r="N24" s="3"/>
      <c r="O24" s="3"/>
      <c r="P24" s="3"/>
      <c r="Q24" s="3"/>
    </row>
    <row r="25" spans="1:28" x14ac:dyDescent="0.2">
      <c r="A25" s="3"/>
      <c r="B25" s="167"/>
      <c r="C25" s="216"/>
      <c r="D25" s="216"/>
      <c r="E25" s="216"/>
      <c r="F25" s="3"/>
      <c r="G25" s="3"/>
      <c r="H25" s="3"/>
      <c r="I25" s="3"/>
      <c r="J25" s="3"/>
      <c r="K25" s="3"/>
      <c r="L25" s="3"/>
      <c r="M25" s="3"/>
      <c r="N25" s="3"/>
      <c r="O25" s="3"/>
      <c r="P25" s="3"/>
      <c r="Q25" s="3"/>
    </row>
    <row r="26" spans="1:28" x14ac:dyDescent="0.2">
      <c r="A26" s="3"/>
      <c r="B26" s="159"/>
      <c r="C26" s="390" t="s">
        <v>497</v>
      </c>
      <c r="D26" s="391"/>
      <c r="E26" s="391"/>
      <c r="F26" s="262"/>
      <c r="G26" s="268"/>
      <c r="H26" s="3"/>
      <c r="I26" s="3"/>
      <c r="J26" s="3"/>
      <c r="K26" s="3"/>
      <c r="L26" s="3"/>
      <c r="M26" s="3"/>
      <c r="N26" s="3"/>
      <c r="O26" s="3"/>
      <c r="P26" s="3"/>
      <c r="Q26" s="3"/>
    </row>
    <row r="27" spans="1:28" ht="120" customHeight="1" x14ac:dyDescent="0.2">
      <c r="A27" s="6"/>
      <c r="B27" s="218" t="s">
        <v>490</v>
      </c>
      <c r="C27" s="210" t="s">
        <v>2</v>
      </c>
      <c r="D27" s="210" t="s">
        <v>3</v>
      </c>
      <c r="E27" s="210" t="s">
        <v>4</v>
      </c>
      <c r="F27" s="263"/>
      <c r="G27" s="269"/>
      <c r="H27" s="3"/>
      <c r="I27" s="3"/>
      <c r="J27" s="3"/>
      <c r="K27" s="3"/>
      <c r="L27" s="3"/>
      <c r="M27" s="3"/>
      <c r="N27" s="3"/>
      <c r="O27" s="3"/>
      <c r="P27" s="3"/>
      <c r="Q27" s="3"/>
    </row>
    <row r="28" spans="1:28" x14ac:dyDescent="0.2">
      <c r="A28" s="6"/>
      <c r="B28" s="266" t="str">
        <f>Criteria1.1.1!C36</f>
        <v>Energy efficiency</v>
      </c>
      <c r="C28" s="255"/>
      <c r="D28" s="255" t="s">
        <v>491</v>
      </c>
      <c r="E28" s="84"/>
      <c r="F28" s="264"/>
      <c r="G28" s="270"/>
      <c r="H28" s="16" t="s">
        <v>488</v>
      </c>
      <c r="I28" s="3" t="s">
        <v>489</v>
      </c>
      <c r="J28" s="3"/>
      <c r="K28" s="3"/>
      <c r="L28" s="3"/>
      <c r="M28" s="3"/>
      <c r="N28" s="3"/>
      <c r="O28" s="45" t="s">
        <v>566</v>
      </c>
      <c r="P28" s="45" t="s">
        <v>565</v>
      </c>
      <c r="Q28" s="45" t="s">
        <v>429</v>
      </c>
      <c r="R28" s="28" t="s">
        <v>479</v>
      </c>
      <c r="X28" s="28" t="s">
        <v>429</v>
      </c>
      <c r="Y28" s="28" t="s">
        <v>479</v>
      </c>
    </row>
    <row r="29" spans="1:28" ht="25.5" x14ac:dyDescent="0.2">
      <c r="A29" s="6"/>
      <c r="B29" s="267" t="s">
        <v>78</v>
      </c>
      <c r="C29" s="84" t="s">
        <v>491</v>
      </c>
      <c r="D29" s="84"/>
      <c r="E29" s="256"/>
      <c r="F29" s="264"/>
      <c r="G29" s="270"/>
      <c r="H29" s="88"/>
      <c r="I29" s="136" t="s">
        <v>207</v>
      </c>
      <c r="J29" s="133"/>
      <c r="K29" s="133"/>
      <c r="L29" s="133"/>
      <c r="M29" s="133"/>
      <c r="N29" s="133"/>
      <c r="O29" s="12">
        <v>1</v>
      </c>
      <c r="P29" s="40">
        <v>4</v>
      </c>
      <c r="Q29" s="27">
        <v>0.5</v>
      </c>
      <c r="R29" s="123">
        <f>P29*Q29</f>
        <v>2</v>
      </c>
      <c r="V29" s="28" t="s">
        <v>440</v>
      </c>
      <c r="W29" s="51">
        <f>Criteria1.1.1!AB42</f>
        <v>3</v>
      </c>
      <c r="X29" s="56">
        <v>0.5</v>
      </c>
      <c r="Y29" s="52">
        <f>W29*X29</f>
        <v>1.5</v>
      </c>
      <c r="Z29" s="409" t="s">
        <v>584</v>
      </c>
      <c r="AA29" s="409"/>
      <c r="AB29" s="76">
        <f>Y29+Y30</f>
        <v>3.5</v>
      </c>
    </row>
    <row r="30" spans="1:28" ht="25.5" x14ac:dyDescent="0.2">
      <c r="A30" s="6"/>
      <c r="B30" s="260" t="s">
        <v>0</v>
      </c>
      <c r="C30" s="255" t="s">
        <v>491</v>
      </c>
      <c r="D30" s="255"/>
      <c r="E30" s="255" t="s">
        <v>491</v>
      </c>
      <c r="F30" s="265"/>
      <c r="G30" s="270"/>
      <c r="H30" s="88"/>
      <c r="I30" s="55" t="s">
        <v>568</v>
      </c>
      <c r="J30" s="11"/>
      <c r="K30" s="11"/>
      <c r="L30" s="11"/>
      <c r="M30" s="11"/>
      <c r="N30" s="11"/>
      <c r="O30" s="11"/>
      <c r="P30" s="3"/>
      <c r="R30" s="123"/>
      <c r="V30" s="28" t="s">
        <v>583</v>
      </c>
      <c r="W30">
        <f>U31</f>
        <v>4</v>
      </c>
      <c r="X30" s="56">
        <v>0.5</v>
      </c>
      <c r="Y30" s="52">
        <f>W30*X30</f>
        <v>2</v>
      </c>
    </row>
    <row r="31" spans="1:28" x14ac:dyDescent="0.2">
      <c r="A31" s="101"/>
      <c r="B31" s="96"/>
      <c r="C31" s="190"/>
      <c r="D31" s="190"/>
      <c r="E31" s="190"/>
      <c r="F31" s="95"/>
      <c r="G31" s="95"/>
      <c r="H31" s="176" t="s">
        <v>492</v>
      </c>
      <c r="I31" s="13" t="s">
        <v>493</v>
      </c>
      <c r="J31" s="3"/>
      <c r="K31" s="3"/>
      <c r="L31" s="3"/>
      <c r="M31" s="3"/>
      <c r="N31" s="3"/>
      <c r="O31" s="3"/>
      <c r="P31" s="3"/>
      <c r="R31" s="123"/>
      <c r="S31" s="45" t="s">
        <v>582</v>
      </c>
      <c r="U31" s="78">
        <f>R29+R33</f>
        <v>4</v>
      </c>
    </row>
    <row r="32" spans="1:28" x14ac:dyDescent="0.2">
      <c r="A32" s="101"/>
      <c r="B32" s="96"/>
      <c r="C32" s="191"/>
      <c r="D32" s="191"/>
      <c r="E32" s="191"/>
      <c r="F32" s="88"/>
      <c r="G32" s="88"/>
      <c r="H32" s="88"/>
      <c r="I32" s="3" t="s">
        <v>494</v>
      </c>
      <c r="J32" s="3"/>
      <c r="K32" s="3"/>
      <c r="L32" s="3"/>
      <c r="M32" s="3"/>
      <c r="N32" s="3"/>
      <c r="O32" s="45" t="s">
        <v>566</v>
      </c>
      <c r="P32" s="45" t="s">
        <v>564</v>
      </c>
      <c r="Q32" s="45" t="s">
        <v>429</v>
      </c>
      <c r="R32" s="122" t="s">
        <v>479</v>
      </c>
    </row>
    <row r="33" spans="1:29" x14ac:dyDescent="0.2">
      <c r="A33" s="101"/>
      <c r="B33" s="192"/>
      <c r="C33" s="191"/>
      <c r="D33" s="191"/>
      <c r="E33" s="191"/>
      <c r="F33" s="191"/>
      <c r="G33" s="191"/>
      <c r="H33" s="88"/>
      <c r="I33" s="45" t="s">
        <v>203</v>
      </c>
      <c r="J33" s="3"/>
      <c r="K33" s="3"/>
      <c r="L33" s="3"/>
      <c r="M33" s="3"/>
      <c r="N33" s="3"/>
      <c r="O33" s="27">
        <f>1-1/6</f>
        <v>0.83333333333333337</v>
      </c>
      <c r="P33" s="39">
        <v>4</v>
      </c>
      <c r="Q33" s="27">
        <v>0.5</v>
      </c>
      <c r="R33" s="123">
        <f>P33*Q33</f>
        <v>2</v>
      </c>
    </row>
    <row r="34" spans="1:29" x14ac:dyDescent="0.2">
      <c r="A34" s="101"/>
      <c r="B34" s="192"/>
      <c r="C34" s="191"/>
      <c r="D34" s="191"/>
      <c r="E34" s="191"/>
      <c r="F34" s="191"/>
      <c r="G34" s="191"/>
      <c r="H34" s="88"/>
      <c r="I34" s="45"/>
      <c r="J34" s="3"/>
      <c r="K34" s="3"/>
      <c r="L34" s="3"/>
      <c r="M34" s="3"/>
      <c r="N34" s="3"/>
      <c r="O34" s="27"/>
      <c r="P34" s="39"/>
      <c r="Q34" s="27"/>
      <c r="R34" s="194"/>
    </row>
    <row r="35" spans="1:29" x14ac:dyDescent="0.2">
      <c r="A35" s="3"/>
      <c r="B35" s="246"/>
      <c r="C35" s="412" t="s">
        <v>106</v>
      </c>
      <c r="D35" s="413"/>
      <c r="E35" s="413"/>
      <c r="F35" s="247"/>
      <c r="G35" s="248"/>
      <c r="H35" s="3"/>
      <c r="I35" s="3"/>
      <c r="J35" s="3"/>
      <c r="K35" s="3"/>
      <c r="L35" s="3"/>
      <c r="M35" s="3"/>
      <c r="N35" s="3"/>
      <c r="O35" s="3"/>
      <c r="P35" s="3"/>
      <c r="Q35" s="3"/>
    </row>
    <row r="36" spans="1:29" ht="120" customHeight="1" x14ac:dyDescent="0.2">
      <c r="A36" s="6"/>
      <c r="B36" s="249" t="s">
        <v>490</v>
      </c>
      <c r="C36" s="250" t="s">
        <v>43</v>
      </c>
      <c r="D36" s="250" t="s">
        <v>44</v>
      </c>
      <c r="E36" s="250" t="s">
        <v>45</v>
      </c>
      <c r="F36" s="250" t="s">
        <v>46</v>
      </c>
      <c r="G36" s="251" t="s">
        <v>47</v>
      </c>
      <c r="H36" s="3"/>
      <c r="I36" s="3"/>
      <c r="J36" s="3"/>
      <c r="K36" s="3"/>
      <c r="L36" s="3"/>
      <c r="M36" s="3"/>
      <c r="N36" s="3"/>
      <c r="O36" s="3"/>
      <c r="P36" s="3"/>
      <c r="Q36" s="3"/>
    </row>
    <row r="37" spans="1:29" ht="19.5" customHeight="1" x14ac:dyDescent="0.2">
      <c r="A37" s="6"/>
      <c r="B37" s="244" t="s">
        <v>71</v>
      </c>
      <c r="C37" s="252" t="s">
        <v>491</v>
      </c>
      <c r="D37" s="252"/>
      <c r="E37" s="252"/>
      <c r="F37" s="254"/>
      <c r="G37" s="254"/>
      <c r="H37" s="16" t="s">
        <v>488</v>
      </c>
      <c r="I37" s="3" t="s">
        <v>489</v>
      </c>
      <c r="J37" s="3"/>
      <c r="K37" s="3"/>
      <c r="L37" s="3"/>
      <c r="M37" s="3"/>
      <c r="N37" s="3"/>
      <c r="O37" s="45" t="s">
        <v>566</v>
      </c>
      <c r="P37" s="45" t="s">
        <v>565</v>
      </c>
      <c r="Q37" s="45" t="s">
        <v>429</v>
      </c>
      <c r="R37" s="28" t="s">
        <v>479</v>
      </c>
      <c r="X37" s="28" t="s">
        <v>429</v>
      </c>
      <c r="Y37" s="28" t="s">
        <v>479</v>
      </c>
    </row>
    <row r="38" spans="1:29" ht="25.5" x14ac:dyDescent="0.2">
      <c r="A38" s="6"/>
      <c r="B38" s="244" t="s">
        <v>72</v>
      </c>
      <c r="C38" s="252" t="s">
        <v>491</v>
      </c>
      <c r="D38" s="252"/>
      <c r="E38" s="254"/>
      <c r="F38" s="254"/>
      <c r="G38" s="254"/>
      <c r="H38" s="88"/>
      <c r="I38" s="136" t="s">
        <v>207</v>
      </c>
      <c r="J38" s="133"/>
      <c r="K38" s="133"/>
      <c r="L38" s="133"/>
      <c r="M38" s="133"/>
      <c r="N38" s="133"/>
      <c r="O38" s="12">
        <v>1</v>
      </c>
      <c r="P38" s="40">
        <v>4</v>
      </c>
      <c r="Q38" s="27">
        <v>0.5</v>
      </c>
      <c r="R38" s="194">
        <f>P38*Q38</f>
        <v>2</v>
      </c>
      <c r="V38" s="28" t="s">
        <v>440</v>
      </c>
      <c r="W38" s="51">
        <v>2</v>
      </c>
      <c r="X38" s="56">
        <v>0.5</v>
      </c>
      <c r="Y38" s="52">
        <f>W38*X38</f>
        <v>1</v>
      </c>
      <c r="Z38" s="409" t="s">
        <v>584</v>
      </c>
      <c r="AA38" s="409"/>
      <c r="AB38" s="76">
        <f>Y38+Y39</f>
        <v>3</v>
      </c>
    </row>
    <row r="39" spans="1:29" ht="25.5" x14ac:dyDescent="0.2">
      <c r="A39" s="6"/>
      <c r="B39" s="244" t="s">
        <v>73</v>
      </c>
      <c r="C39" s="253"/>
      <c r="D39" s="253"/>
      <c r="E39" s="253" t="s">
        <v>491</v>
      </c>
      <c r="F39" s="254"/>
      <c r="G39" s="254" t="s">
        <v>491</v>
      </c>
      <c r="H39" s="88"/>
      <c r="I39" s="55" t="s">
        <v>568</v>
      </c>
      <c r="J39" s="11"/>
      <c r="K39" s="11"/>
      <c r="L39" s="11"/>
      <c r="M39" s="11"/>
      <c r="N39" s="11"/>
      <c r="O39" s="11"/>
      <c r="P39" s="3"/>
      <c r="R39" s="194"/>
      <c r="V39" s="28" t="s">
        <v>583</v>
      </c>
      <c r="W39">
        <f>U40</f>
        <v>4</v>
      </c>
      <c r="X39" s="56">
        <v>0.5</v>
      </c>
      <c r="Y39" s="52">
        <f>W39*X39</f>
        <v>2</v>
      </c>
    </row>
    <row r="40" spans="1:29" ht="18.75" customHeight="1" x14ac:dyDescent="0.2">
      <c r="A40" s="101"/>
      <c r="B40" s="244" t="s">
        <v>75</v>
      </c>
      <c r="C40" s="253"/>
      <c r="D40" s="253" t="s">
        <v>491</v>
      </c>
      <c r="E40" s="253"/>
      <c r="F40" s="254"/>
      <c r="G40" s="254"/>
      <c r="H40" s="176" t="s">
        <v>492</v>
      </c>
      <c r="I40" s="13" t="s">
        <v>493</v>
      </c>
      <c r="J40" s="3"/>
      <c r="K40" s="3"/>
      <c r="L40" s="3"/>
      <c r="M40" s="3"/>
      <c r="N40" s="3"/>
      <c r="O40" s="3"/>
      <c r="P40" s="3"/>
      <c r="R40" s="194"/>
      <c r="S40" s="45" t="s">
        <v>582</v>
      </c>
      <c r="U40" s="78">
        <f>R38+R42</f>
        <v>4</v>
      </c>
    </row>
    <row r="41" spans="1:29" ht="17.25" customHeight="1" x14ac:dyDescent="0.2">
      <c r="A41" s="101"/>
      <c r="B41" s="244" t="s">
        <v>109</v>
      </c>
      <c r="C41" s="253" t="s">
        <v>491</v>
      </c>
      <c r="D41" s="253"/>
      <c r="E41" s="253"/>
      <c r="F41" s="254" t="s">
        <v>491</v>
      </c>
      <c r="G41" s="254"/>
      <c r="H41" s="88"/>
      <c r="I41" s="3" t="s">
        <v>494</v>
      </c>
      <c r="J41" s="3"/>
      <c r="K41" s="3"/>
      <c r="L41" s="3"/>
      <c r="M41" s="3"/>
      <c r="N41" s="3"/>
      <c r="O41" s="45" t="s">
        <v>566</v>
      </c>
      <c r="P41" s="45" t="s">
        <v>564</v>
      </c>
      <c r="Q41" s="45" t="s">
        <v>429</v>
      </c>
      <c r="R41" s="193" t="s">
        <v>479</v>
      </c>
    </row>
    <row r="42" spans="1:29" x14ac:dyDescent="0.2">
      <c r="A42" s="101"/>
      <c r="B42" s="192"/>
      <c r="C42" s="191"/>
      <c r="D42" s="191"/>
      <c r="E42" s="191"/>
      <c r="F42" s="191"/>
      <c r="G42" s="191"/>
      <c r="H42" s="88"/>
      <c r="I42" s="45" t="s">
        <v>203</v>
      </c>
      <c r="J42" s="3"/>
      <c r="K42" s="3"/>
      <c r="L42" s="3"/>
      <c r="M42" s="3"/>
      <c r="N42" s="3"/>
      <c r="O42" s="27">
        <f>1-1/6</f>
        <v>0.83333333333333337</v>
      </c>
      <c r="P42" s="39">
        <v>4</v>
      </c>
      <c r="Q42" s="27">
        <v>0.5</v>
      </c>
      <c r="R42" s="194">
        <f>P42*Q42</f>
        <v>2</v>
      </c>
    </row>
    <row r="44" spans="1:29" ht="12.75" customHeight="1" x14ac:dyDescent="0.2">
      <c r="B44" s="289"/>
      <c r="C44" s="412" t="s">
        <v>7</v>
      </c>
      <c r="D44" s="413"/>
      <c r="E44" s="413"/>
      <c r="F44" s="3"/>
      <c r="G44" s="3"/>
    </row>
    <row r="45" spans="1:29" ht="146.25" customHeight="1" x14ac:dyDescent="0.2">
      <c r="B45" s="290" t="s">
        <v>536</v>
      </c>
      <c r="C45" s="291" t="s">
        <v>26</v>
      </c>
      <c r="D45" s="291" t="s">
        <v>27</v>
      </c>
      <c r="E45" s="291" t="s">
        <v>101</v>
      </c>
      <c r="F45" s="3"/>
      <c r="G45" s="3"/>
      <c r="I45" s="16" t="s">
        <v>488</v>
      </c>
      <c r="J45" s="3" t="s">
        <v>489</v>
      </c>
      <c r="K45" s="3"/>
      <c r="L45" s="3"/>
      <c r="M45" s="3"/>
      <c r="N45" s="3"/>
      <c r="O45" s="3"/>
      <c r="P45" s="45" t="s">
        <v>566</v>
      </c>
      <c r="Q45" s="45" t="s">
        <v>565</v>
      </c>
      <c r="R45" s="45" t="s">
        <v>429</v>
      </c>
      <c r="S45" s="28" t="s">
        <v>479</v>
      </c>
      <c r="Y45" s="28" t="s">
        <v>429</v>
      </c>
      <c r="Z45" s="28" t="s">
        <v>479</v>
      </c>
    </row>
    <row r="46" spans="1:29" ht="21" customHeight="1" x14ac:dyDescent="0.2">
      <c r="A46" s="101"/>
      <c r="B46" s="266" t="str">
        <f>Criteria1.1.1!C57</f>
        <v>Forestry</v>
      </c>
      <c r="C46" s="292"/>
      <c r="D46" s="293" t="s">
        <v>491</v>
      </c>
      <c r="E46" s="292"/>
      <c r="F46" s="3"/>
      <c r="G46" s="3"/>
      <c r="H46" s="3"/>
      <c r="I46" s="13"/>
      <c r="J46" s="136" t="s">
        <v>207</v>
      </c>
      <c r="K46" s="133"/>
      <c r="L46" s="133"/>
      <c r="M46" s="133"/>
      <c r="N46" s="133"/>
      <c r="O46" s="133"/>
      <c r="P46" s="12">
        <v>1</v>
      </c>
      <c r="Q46" s="40">
        <v>4</v>
      </c>
      <c r="R46" s="27">
        <v>0.5</v>
      </c>
      <c r="S46" s="123">
        <f>Q46*R46</f>
        <v>2</v>
      </c>
      <c r="W46" s="28" t="s">
        <v>440</v>
      </c>
      <c r="X46" s="51">
        <f>Criteria1.1.1!AB64</f>
        <v>3.3333333333333339</v>
      </c>
      <c r="Y46" s="56">
        <v>0.5</v>
      </c>
      <c r="Z46" s="52">
        <f>X46*Y46</f>
        <v>1.666666666666667</v>
      </c>
      <c r="AA46" s="409" t="s">
        <v>584</v>
      </c>
      <c r="AB46" s="409"/>
      <c r="AC46" s="76">
        <f>Z46+Z47</f>
        <v>3.666666666666667</v>
      </c>
    </row>
    <row r="47" spans="1:29" ht="18.75" customHeight="1" x14ac:dyDescent="0.2">
      <c r="A47" s="101"/>
      <c r="B47" s="266" t="str">
        <f>Criteria1.1.1!C58</f>
        <v>Non Forestry Products</v>
      </c>
      <c r="C47" s="294" t="s">
        <v>491</v>
      </c>
      <c r="D47" s="292"/>
      <c r="E47" s="292"/>
      <c r="H47" s="3"/>
      <c r="I47" s="13"/>
      <c r="J47" s="55" t="s">
        <v>568</v>
      </c>
      <c r="K47" s="11"/>
      <c r="L47" s="11"/>
      <c r="M47" s="11"/>
      <c r="N47" s="11"/>
      <c r="O47" s="11"/>
      <c r="P47" s="11"/>
      <c r="Q47" s="3"/>
      <c r="S47" s="123"/>
      <c r="W47" s="28" t="s">
        <v>583</v>
      </c>
      <c r="X47">
        <f>V48</f>
        <v>4</v>
      </c>
      <c r="Y47" s="56">
        <v>0.5</v>
      </c>
      <c r="Z47" s="52">
        <f>X47*Y47</f>
        <v>2</v>
      </c>
    </row>
    <row r="48" spans="1:29" ht="15.75" customHeight="1" x14ac:dyDescent="0.2">
      <c r="A48" s="101"/>
      <c r="B48" s="295" t="str">
        <f>Criteria1.1.1!C59</f>
        <v>Horticulture</v>
      </c>
      <c r="C48" s="292"/>
      <c r="D48" s="296"/>
      <c r="E48" s="297"/>
      <c r="H48" s="3"/>
      <c r="I48" s="9" t="s">
        <v>492</v>
      </c>
      <c r="J48" s="13" t="s">
        <v>493</v>
      </c>
      <c r="K48" s="3"/>
      <c r="L48" s="3"/>
      <c r="M48" s="3"/>
      <c r="N48" s="3"/>
      <c r="O48" s="3"/>
      <c r="P48" s="3"/>
      <c r="Q48" s="3"/>
      <c r="S48" s="123"/>
      <c r="T48" s="45" t="s">
        <v>582</v>
      </c>
      <c r="V48" s="39">
        <f>S46+S50</f>
        <v>4</v>
      </c>
    </row>
    <row r="49" spans="1:19" ht="15.75" customHeight="1" x14ac:dyDescent="0.2">
      <c r="A49" s="101"/>
      <c r="B49" s="266" t="str">
        <f>Criteria1.1.1!C60</f>
        <v>Agriculture Land</v>
      </c>
      <c r="C49" s="293" t="s">
        <v>491</v>
      </c>
      <c r="D49" s="293" t="s">
        <v>491</v>
      </c>
      <c r="E49" s="293" t="s">
        <v>491</v>
      </c>
      <c r="H49" s="3"/>
      <c r="I49" s="13"/>
      <c r="J49" s="3" t="s">
        <v>494</v>
      </c>
      <c r="K49" s="3"/>
      <c r="L49" s="3"/>
      <c r="M49" s="3"/>
      <c r="N49" s="3"/>
      <c r="O49" s="3"/>
      <c r="P49" s="45" t="s">
        <v>566</v>
      </c>
      <c r="Q49" s="45" t="s">
        <v>564</v>
      </c>
      <c r="R49" s="45" t="s">
        <v>429</v>
      </c>
      <c r="S49" s="122" t="s">
        <v>479</v>
      </c>
    </row>
    <row r="50" spans="1:19" ht="16.5" customHeight="1" x14ac:dyDescent="0.2">
      <c r="A50" s="101"/>
      <c r="B50" s="266" t="str">
        <f>Criteria1.1.1!C61</f>
        <v xml:space="preserve">Eco Turism </v>
      </c>
      <c r="C50" s="276" t="s">
        <v>491</v>
      </c>
      <c r="D50" s="276" t="s">
        <v>491</v>
      </c>
      <c r="E50" s="99"/>
      <c r="H50" s="3"/>
      <c r="I50" s="13"/>
      <c r="J50" s="45" t="s">
        <v>203</v>
      </c>
      <c r="K50" s="3"/>
      <c r="L50" s="3"/>
      <c r="M50" s="3"/>
      <c r="N50" s="3"/>
      <c r="O50" s="3"/>
      <c r="P50" s="27">
        <f>1-1/6</f>
        <v>0.83333333333333337</v>
      </c>
      <c r="Q50" s="39">
        <v>4</v>
      </c>
      <c r="R50" s="27">
        <v>0.5</v>
      </c>
      <c r="S50" s="123">
        <f>Q50*R50</f>
        <v>2</v>
      </c>
    </row>
    <row r="51" spans="1:19" ht="12.75" customHeight="1" x14ac:dyDescent="0.2">
      <c r="H51" s="3"/>
    </row>
    <row r="52" spans="1:19" ht="12.75" customHeight="1" x14ac:dyDescent="0.2">
      <c r="B52" s="214"/>
    </row>
  </sheetData>
  <mergeCells count="14">
    <mergeCell ref="F1:I1"/>
    <mergeCell ref="B4:D4"/>
    <mergeCell ref="K3:L3"/>
    <mergeCell ref="K4:N4"/>
    <mergeCell ref="C9:F9"/>
    <mergeCell ref="Z29:AA29"/>
    <mergeCell ref="Z9:AA9"/>
    <mergeCell ref="Z18:AA18"/>
    <mergeCell ref="AA46:AB46"/>
    <mergeCell ref="C26:E26"/>
    <mergeCell ref="C17:F17"/>
    <mergeCell ref="C35:E35"/>
    <mergeCell ref="Z38:AA38"/>
    <mergeCell ref="C44:E44"/>
  </mergeCells>
  <phoneticPr fontId="52" type="noConversion"/>
  <pageMargins left="0.7" right="0.7" top="0.75" bottom="0.75" header="0.3" footer="0.3"/>
  <drawing r:id="rId1"/>
  <legacyDrawing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56"/>
  <sheetViews>
    <sheetView workbookViewId="0">
      <selection activeCell="O4" sqref="O4:W4"/>
    </sheetView>
  </sheetViews>
  <sheetFormatPr defaultColWidth="9.140625" defaultRowHeight="12.75" x14ac:dyDescent="0.2"/>
  <cols>
    <col min="6" max="6" width="3.28515625" customWidth="1"/>
    <col min="7" max="8" width="4.42578125" customWidth="1"/>
    <col min="9" max="9" width="6.42578125" customWidth="1"/>
    <col min="10" max="10" width="7" customWidth="1"/>
    <col min="11" max="11" width="6.7109375" style="91" customWidth="1"/>
    <col min="12" max="12" width="4.140625" customWidth="1"/>
    <col min="14" max="14" width="7.140625" customWidth="1"/>
    <col min="20" max="20" width="12" customWidth="1"/>
    <col min="22" max="22" width="9.140625" style="91"/>
    <col min="23" max="23" width="4.28515625" customWidth="1"/>
    <col min="24" max="24" width="7.42578125" customWidth="1"/>
    <col min="25" max="25" width="7.140625" customWidth="1"/>
    <col min="30" max="30" width="10.28515625" customWidth="1"/>
    <col min="33" max="33" width="6.42578125" customWidth="1"/>
  </cols>
  <sheetData>
    <row r="1" spans="1:47" ht="18" customHeight="1" x14ac:dyDescent="0.2">
      <c r="F1" s="421" t="s">
        <v>462</v>
      </c>
      <c r="G1" s="421"/>
      <c r="H1" s="421"/>
      <c r="I1" s="421"/>
      <c r="J1" s="421"/>
      <c r="K1" s="421"/>
      <c r="L1" s="421"/>
      <c r="M1" s="417" t="s">
        <v>515</v>
      </c>
      <c r="N1" s="417"/>
      <c r="O1" s="417"/>
      <c r="P1" s="417"/>
      <c r="Q1" s="417"/>
      <c r="R1" s="417"/>
    </row>
    <row r="2" spans="1:47" ht="18" customHeight="1" x14ac:dyDescent="0.2">
      <c r="A2" s="420" t="s">
        <v>386</v>
      </c>
      <c r="B2" s="422"/>
      <c r="C2" s="422"/>
      <c r="D2" s="422"/>
      <c r="E2" s="422"/>
      <c r="F2" s="422"/>
      <c r="G2" s="422"/>
      <c r="H2" s="422"/>
      <c r="I2" s="422"/>
      <c r="J2" s="50"/>
      <c r="K2" s="93"/>
      <c r="L2" s="63"/>
      <c r="M2" s="420" t="s">
        <v>387</v>
      </c>
      <c r="N2" s="420"/>
      <c r="O2" s="420"/>
      <c r="P2" s="420"/>
      <c r="Q2" s="420"/>
      <c r="R2" s="420"/>
      <c r="S2" s="420"/>
      <c r="T2" s="420"/>
      <c r="U2" s="420"/>
      <c r="X2" s="426" t="s">
        <v>398</v>
      </c>
      <c r="Y2" s="427"/>
      <c r="Z2" s="427"/>
      <c r="AA2" s="427"/>
      <c r="AB2" s="427"/>
      <c r="AC2" s="427"/>
      <c r="AD2" s="427"/>
      <c r="AE2" s="427"/>
      <c r="AF2" s="427"/>
      <c r="AG2" s="427"/>
      <c r="AI2" s="426" t="s">
        <v>507</v>
      </c>
      <c r="AJ2" s="427"/>
      <c r="AK2" s="427"/>
      <c r="AL2" s="427"/>
      <c r="AM2" s="427"/>
      <c r="AN2" s="427"/>
      <c r="AO2" s="427"/>
      <c r="AP2" s="427"/>
      <c r="AQ2" s="427"/>
      <c r="AR2" s="427"/>
    </row>
    <row r="3" spans="1:47" ht="18" customHeight="1" x14ac:dyDescent="0.2">
      <c r="A3" s="390" t="str">
        <f>Criteria1.1.1!D6</f>
        <v>Justice Sector</v>
      </c>
      <c r="B3" s="391"/>
      <c r="C3" s="391"/>
      <c r="D3" s="50"/>
      <c r="E3" s="50"/>
      <c r="F3" s="50"/>
      <c r="G3" s="50"/>
      <c r="H3" s="50"/>
      <c r="I3" s="50"/>
      <c r="J3" s="50"/>
      <c r="K3" s="93"/>
      <c r="L3" s="63"/>
      <c r="M3" s="49"/>
      <c r="N3" s="49"/>
      <c r="O3" s="49"/>
      <c r="P3" s="49"/>
      <c r="Q3" s="49"/>
      <c r="R3" s="49"/>
      <c r="S3" s="49"/>
      <c r="T3" s="49"/>
      <c r="U3" s="49"/>
      <c r="X3" s="49"/>
      <c r="Y3" s="50"/>
      <c r="Z3" s="50"/>
      <c r="AA3" s="50"/>
      <c r="AB3" s="50"/>
      <c r="AC3" s="50"/>
      <c r="AD3" s="50"/>
      <c r="AE3" s="423" t="s">
        <v>499</v>
      </c>
      <c r="AF3" s="19" t="s">
        <v>399</v>
      </c>
      <c r="AG3" s="67" t="s">
        <v>496</v>
      </c>
      <c r="AI3" s="49"/>
      <c r="AJ3" s="50"/>
      <c r="AK3" s="50"/>
      <c r="AL3" s="50"/>
      <c r="AM3" s="50"/>
      <c r="AN3" s="50"/>
      <c r="AO3" s="50"/>
      <c r="AP3" s="423" t="s">
        <v>499</v>
      </c>
      <c r="AQ3" s="19" t="s">
        <v>399</v>
      </c>
      <c r="AR3" s="67" t="s">
        <v>496</v>
      </c>
    </row>
    <row r="4" spans="1:47" ht="18" customHeight="1" x14ac:dyDescent="0.2">
      <c r="A4" s="28" t="s">
        <v>464</v>
      </c>
      <c r="B4" s="61" t="s">
        <v>469</v>
      </c>
      <c r="C4" s="62" t="s">
        <v>461</v>
      </c>
      <c r="G4" s="28" t="s">
        <v>463</v>
      </c>
      <c r="H4">
        <v>4</v>
      </c>
      <c r="I4" s="63"/>
      <c r="J4" s="63"/>
      <c r="K4" s="94"/>
      <c r="L4" s="63"/>
      <c r="M4" s="38" t="s">
        <v>471</v>
      </c>
      <c r="N4" s="36">
        <v>4</v>
      </c>
      <c r="O4" s="418" t="s">
        <v>388</v>
      </c>
      <c r="P4" s="418"/>
      <c r="Q4" s="418"/>
      <c r="R4" s="418"/>
      <c r="S4" s="418"/>
      <c r="T4" s="418"/>
      <c r="X4" s="38" t="s">
        <v>392</v>
      </c>
      <c r="Y4" s="36">
        <v>4</v>
      </c>
      <c r="Z4" s="68" t="s">
        <v>393</v>
      </c>
      <c r="AA4" s="68"/>
      <c r="AB4" s="68"/>
      <c r="AC4" s="68"/>
      <c r="AE4" s="424"/>
      <c r="AF4" s="162">
        <v>0</v>
      </c>
      <c r="AG4" s="70">
        <v>4</v>
      </c>
      <c r="AI4" s="73" t="s">
        <v>500</v>
      </c>
      <c r="AJ4" s="36">
        <v>4</v>
      </c>
      <c r="AK4" s="68"/>
      <c r="AL4" s="68"/>
      <c r="AM4" s="68"/>
      <c r="AN4" s="68"/>
      <c r="AP4" s="424"/>
      <c r="AQ4" s="69">
        <v>0</v>
      </c>
      <c r="AR4" s="70">
        <v>4</v>
      </c>
    </row>
    <row r="5" spans="1:47" ht="18" customHeight="1" x14ac:dyDescent="0.2">
      <c r="G5" s="28" t="s">
        <v>465</v>
      </c>
      <c r="H5" s="39">
        <v>1</v>
      </c>
      <c r="I5" s="63"/>
      <c r="J5" s="63"/>
      <c r="K5" s="94"/>
      <c r="L5" s="63"/>
      <c r="M5" s="38" t="s">
        <v>472</v>
      </c>
      <c r="N5" s="36">
        <v>3</v>
      </c>
      <c r="O5" s="418" t="s">
        <v>382</v>
      </c>
      <c r="P5" s="418"/>
      <c r="Q5" s="418"/>
      <c r="R5" s="418"/>
      <c r="S5" s="418"/>
      <c r="T5" s="418"/>
      <c r="X5" s="38">
        <v>3</v>
      </c>
      <c r="Y5" s="36">
        <v>3</v>
      </c>
      <c r="Z5" s="418" t="s">
        <v>394</v>
      </c>
      <c r="AA5" s="418"/>
      <c r="AB5" s="418"/>
      <c r="AC5" s="418"/>
      <c r="AD5" s="418"/>
      <c r="AE5" s="424"/>
      <c r="AF5" s="162">
        <v>2</v>
      </c>
      <c r="AG5" s="70">
        <v>3</v>
      </c>
      <c r="AI5" s="74" t="s">
        <v>501</v>
      </c>
      <c r="AJ5" s="36">
        <v>3</v>
      </c>
      <c r="AK5" s="418" t="s">
        <v>510</v>
      </c>
      <c r="AL5" s="418"/>
      <c r="AM5" s="418"/>
      <c r="AN5" s="418"/>
      <c r="AO5" s="418"/>
      <c r="AP5" s="424"/>
      <c r="AQ5" s="69">
        <v>0</v>
      </c>
      <c r="AR5" s="70">
        <v>3</v>
      </c>
    </row>
    <row r="6" spans="1:47" x14ac:dyDescent="0.2">
      <c r="M6" s="38" t="s">
        <v>423</v>
      </c>
      <c r="N6" s="36">
        <v>2</v>
      </c>
      <c r="O6" s="418" t="s">
        <v>383</v>
      </c>
      <c r="P6" s="418"/>
      <c r="Q6" s="418"/>
      <c r="R6" s="418"/>
      <c r="S6" s="418"/>
      <c r="T6" s="418"/>
      <c r="X6" s="38">
        <v>2</v>
      </c>
      <c r="Y6" s="36">
        <v>2</v>
      </c>
      <c r="Z6" s="418" t="s">
        <v>395</v>
      </c>
      <c r="AA6" s="418"/>
      <c r="AB6" s="418"/>
      <c r="AC6" s="418"/>
      <c r="AD6" s="418"/>
      <c r="AE6" s="424"/>
      <c r="AF6" s="162">
        <v>0</v>
      </c>
      <c r="AG6" s="70">
        <v>2</v>
      </c>
      <c r="AI6" s="74" t="s">
        <v>502</v>
      </c>
      <c r="AJ6" s="36">
        <v>2</v>
      </c>
      <c r="AK6" s="418" t="s">
        <v>512</v>
      </c>
      <c r="AL6" s="418"/>
      <c r="AM6" s="418"/>
      <c r="AN6" s="418"/>
      <c r="AO6" s="418"/>
      <c r="AP6" s="424"/>
      <c r="AQ6" s="69">
        <v>2</v>
      </c>
      <c r="AR6" s="70">
        <v>2</v>
      </c>
    </row>
    <row r="7" spans="1:47" x14ac:dyDescent="0.2">
      <c r="M7" s="38" t="s">
        <v>384</v>
      </c>
      <c r="N7" s="36">
        <v>1</v>
      </c>
      <c r="O7" s="418" t="s">
        <v>385</v>
      </c>
      <c r="P7" s="418"/>
      <c r="Q7" s="418"/>
      <c r="R7" s="418"/>
      <c r="S7" s="418"/>
      <c r="T7" s="418"/>
      <c r="X7" s="38">
        <v>1</v>
      </c>
      <c r="Y7" s="36">
        <v>1</v>
      </c>
      <c r="Z7" s="418" t="s">
        <v>396</v>
      </c>
      <c r="AA7" s="418"/>
      <c r="AB7" s="418"/>
      <c r="AC7" s="418"/>
      <c r="AD7" s="418"/>
      <c r="AE7" s="424"/>
      <c r="AF7" s="162">
        <v>0</v>
      </c>
      <c r="AG7" s="70">
        <v>1</v>
      </c>
      <c r="AI7" s="75" t="s">
        <v>503</v>
      </c>
      <c r="AJ7" s="36">
        <v>1</v>
      </c>
      <c r="AK7" s="418"/>
      <c r="AL7" s="418"/>
      <c r="AM7" s="418"/>
      <c r="AN7" s="418"/>
      <c r="AO7" s="418"/>
      <c r="AP7" s="424"/>
      <c r="AQ7" s="69">
        <v>0</v>
      </c>
      <c r="AR7" s="70">
        <v>1</v>
      </c>
    </row>
    <row r="8" spans="1:47" ht="12.75" customHeight="1" x14ac:dyDescent="0.2">
      <c r="X8" s="38">
        <v>0</v>
      </c>
      <c r="Y8" s="36">
        <v>0</v>
      </c>
      <c r="Z8" s="418" t="s">
        <v>397</v>
      </c>
      <c r="AA8" s="418"/>
      <c r="AB8" s="418"/>
      <c r="AC8" s="418"/>
      <c r="AD8" s="418"/>
      <c r="AE8" s="425"/>
      <c r="AF8" s="163">
        <v>0</v>
      </c>
      <c r="AG8" s="72">
        <v>0</v>
      </c>
      <c r="AI8" s="74" t="s">
        <v>504</v>
      </c>
      <c r="AJ8" s="36">
        <v>0</v>
      </c>
      <c r="AK8" s="418"/>
      <c r="AL8" s="418"/>
      <c r="AM8" s="418"/>
      <c r="AN8" s="418"/>
      <c r="AO8" s="418"/>
      <c r="AP8" s="425"/>
      <c r="AQ8" s="71">
        <v>0</v>
      </c>
      <c r="AR8" s="72">
        <v>0</v>
      </c>
    </row>
    <row r="9" spans="1:47" ht="31.5" customHeight="1" x14ac:dyDescent="0.2">
      <c r="X9" s="419" t="s">
        <v>505</v>
      </c>
      <c r="Y9" s="419"/>
      <c r="Z9" s="419"/>
      <c r="AA9" s="419"/>
      <c r="AB9" s="419"/>
      <c r="AC9" s="419"/>
      <c r="AD9" s="419"/>
      <c r="AF9" s="28" t="s">
        <v>423</v>
      </c>
      <c r="AG9" s="51">
        <f>(AF4*AG4+AF5*AG5+AF6*AG6+AF7*AG7+AF8*AG8)/SUM(AF4:AF8)</f>
        <v>3</v>
      </c>
      <c r="AI9" s="419" t="str">
        <f>X9</f>
        <v>NB: For this criteria either you find the information at the beginning of the main strategy. If not take average answer from the questionnaires. Fill in answers in table above</v>
      </c>
      <c r="AJ9" s="419"/>
      <c r="AK9" s="419"/>
      <c r="AL9" s="419"/>
      <c r="AM9" s="419"/>
      <c r="AN9" s="419"/>
      <c r="AO9" s="419"/>
      <c r="AQ9" s="28" t="s">
        <v>423</v>
      </c>
      <c r="AR9" s="51">
        <f>(AQ4*AR4+AQ5*AR5+AQ6*AR6+AQ7*AR7+AQ8*AR8)/SUM(AQ4:AQ8)</f>
        <v>2</v>
      </c>
    </row>
    <row r="10" spans="1:47" s="91" customFormat="1" ht="18.75" customHeight="1" x14ac:dyDescent="0.2">
      <c r="X10" s="175"/>
      <c r="Y10" s="175"/>
      <c r="Z10" s="175"/>
      <c r="AA10" s="175"/>
      <c r="AB10" s="175"/>
      <c r="AC10" s="175"/>
      <c r="AD10" s="175"/>
      <c r="AF10" s="92"/>
      <c r="AG10" s="80"/>
      <c r="AI10" s="175"/>
      <c r="AJ10" s="175"/>
      <c r="AK10" s="175"/>
      <c r="AL10" s="175"/>
      <c r="AM10" s="175"/>
      <c r="AN10" s="175"/>
      <c r="AO10" s="175"/>
      <c r="AQ10" s="92"/>
      <c r="AR10" s="80"/>
    </row>
    <row r="11" spans="1:47" ht="22.5" x14ac:dyDescent="0.2">
      <c r="A11" s="28" t="s">
        <v>464</v>
      </c>
      <c r="B11" s="61" t="s">
        <v>469</v>
      </c>
      <c r="C11" s="62" t="s">
        <v>461</v>
      </c>
      <c r="G11" s="28" t="s">
        <v>463</v>
      </c>
      <c r="I11" s="65" t="s">
        <v>470</v>
      </c>
      <c r="J11" s="28" t="s">
        <v>429</v>
      </c>
      <c r="K11" s="92" t="s">
        <v>479</v>
      </c>
      <c r="M11" s="28" t="s">
        <v>464</v>
      </c>
      <c r="N11" s="28" t="s">
        <v>468</v>
      </c>
      <c r="O11" s="64" t="s">
        <v>466</v>
      </c>
      <c r="T11" s="65" t="s">
        <v>470</v>
      </c>
      <c r="U11" s="28" t="s">
        <v>429</v>
      </c>
      <c r="V11" s="92" t="s">
        <v>479</v>
      </c>
      <c r="X11" t="str">
        <f>M11</f>
        <v>Criteria</v>
      </c>
      <c r="Y11" s="28" t="s">
        <v>391</v>
      </c>
      <c r="Z11" s="64" t="s">
        <v>390</v>
      </c>
      <c r="AD11" s="65" t="s">
        <v>470</v>
      </c>
      <c r="AE11" s="28" t="s">
        <v>429</v>
      </c>
      <c r="AF11" s="28" t="s">
        <v>479</v>
      </c>
      <c r="AI11" t="str">
        <f>X11</f>
        <v>Criteria</v>
      </c>
      <c r="AJ11" s="28" t="s">
        <v>511</v>
      </c>
      <c r="AK11" s="64" t="s">
        <v>508</v>
      </c>
      <c r="AO11" s="65" t="s">
        <v>389</v>
      </c>
      <c r="AP11" s="28" t="s">
        <v>429</v>
      </c>
      <c r="AQ11" s="28" t="s">
        <v>479</v>
      </c>
    </row>
    <row r="12" spans="1:47" x14ac:dyDescent="0.2">
      <c r="G12" s="28" t="s">
        <v>465</v>
      </c>
      <c r="I12" s="39">
        <v>1</v>
      </c>
      <c r="J12" s="56">
        <v>0.25</v>
      </c>
      <c r="K12" s="91">
        <f>I12*J12</f>
        <v>0.25</v>
      </c>
      <c r="O12" s="64" t="s">
        <v>467</v>
      </c>
      <c r="T12" s="39">
        <v>1</v>
      </c>
      <c r="U12" s="56">
        <v>0.25</v>
      </c>
      <c r="V12" s="91">
        <f>T12*U12</f>
        <v>0.25</v>
      </c>
      <c r="Z12" s="64"/>
      <c r="AD12" s="79">
        <v>3</v>
      </c>
      <c r="AE12" s="56">
        <v>0.25</v>
      </c>
      <c r="AF12" s="80">
        <f>AD12*AE12</f>
        <v>0.75</v>
      </c>
      <c r="AK12" s="64" t="s">
        <v>509</v>
      </c>
      <c r="AO12" s="79">
        <f>AR9</f>
        <v>2</v>
      </c>
      <c r="AP12" s="56">
        <v>0.25</v>
      </c>
      <c r="AQ12" s="80">
        <f>AO12*AP12</f>
        <v>0.5</v>
      </c>
      <c r="AS12" s="367" t="s">
        <v>506</v>
      </c>
      <c r="AT12" s="409"/>
      <c r="AU12" s="76">
        <f>K12+V12+AF12+AQ12</f>
        <v>1.75</v>
      </c>
    </row>
    <row r="14" spans="1:47" ht="18.75" customHeight="1" x14ac:dyDescent="0.2">
      <c r="A14" s="390" t="str">
        <f>Criteria1.1.1!D17</f>
        <v>Security Sector</v>
      </c>
      <c r="B14" s="391"/>
      <c r="C14" s="391"/>
      <c r="AE14" s="423" t="s">
        <v>499</v>
      </c>
      <c r="AF14" s="19" t="s">
        <v>399</v>
      </c>
      <c r="AG14" s="67" t="s">
        <v>496</v>
      </c>
      <c r="AP14" s="423" t="s">
        <v>499</v>
      </c>
      <c r="AQ14" s="19" t="s">
        <v>399</v>
      </c>
      <c r="AR14" s="67" t="s">
        <v>496</v>
      </c>
    </row>
    <row r="15" spans="1:47" ht="18" customHeight="1" x14ac:dyDescent="0.2">
      <c r="A15" s="28" t="s">
        <v>464</v>
      </c>
      <c r="B15" s="61" t="s">
        <v>469</v>
      </c>
      <c r="C15" s="62" t="s">
        <v>461</v>
      </c>
      <c r="G15" s="28" t="s">
        <v>463</v>
      </c>
      <c r="H15">
        <v>4</v>
      </c>
      <c r="I15" s="63"/>
      <c r="J15" s="63"/>
      <c r="K15" s="94"/>
      <c r="L15" s="63"/>
      <c r="M15" s="38" t="s">
        <v>471</v>
      </c>
      <c r="N15" s="36">
        <v>4</v>
      </c>
      <c r="O15" s="418" t="s">
        <v>388</v>
      </c>
      <c r="P15" s="418"/>
      <c r="Q15" s="418"/>
      <c r="R15" s="418"/>
      <c r="S15" s="418"/>
      <c r="T15" s="418"/>
      <c r="X15" s="38" t="s">
        <v>392</v>
      </c>
      <c r="Y15" s="36">
        <v>4</v>
      </c>
      <c r="Z15" s="68" t="s">
        <v>393</v>
      </c>
      <c r="AA15" s="68"/>
      <c r="AB15" s="68"/>
      <c r="AC15" s="68"/>
      <c r="AE15" s="424"/>
      <c r="AF15" s="162">
        <v>0</v>
      </c>
      <c r="AG15" s="70">
        <v>4</v>
      </c>
      <c r="AI15" s="73" t="s">
        <v>500</v>
      </c>
      <c r="AJ15" s="36">
        <v>4</v>
      </c>
      <c r="AK15" s="68"/>
      <c r="AL15" s="68"/>
      <c r="AM15" s="68"/>
      <c r="AN15" s="68"/>
      <c r="AP15" s="424"/>
      <c r="AQ15" s="162">
        <v>0</v>
      </c>
      <c r="AR15" s="70">
        <v>4</v>
      </c>
    </row>
    <row r="16" spans="1:47" ht="18" customHeight="1" x14ac:dyDescent="0.2">
      <c r="G16" s="231" t="s">
        <v>465</v>
      </c>
      <c r="H16" s="39">
        <v>0</v>
      </c>
      <c r="I16" s="63"/>
      <c r="J16" s="63"/>
      <c r="K16" s="94"/>
      <c r="L16" s="63"/>
      <c r="M16" s="38" t="s">
        <v>472</v>
      </c>
      <c r="N16" s="36">
        <v>3</v>
      </c>
      <c r="O16" s="418" t="s">
        <v>382</v>
      </c>
      <c r="P16" s="418"/>
      <c r="Q16" s="418"/>
      <c r="R16" s="418"/>
      <c r="S16" s="418"/>
      <c r="T16" s="418"/>
      <c r="X16" s="38">
        <v>3</v>
      </c>
      <c r="Y16" s="36">
        <v>3</v>
      </c>
      <c r="Z16" s="418" t="s">
        <v>394</v>
      </c>
      <c r="AA16" s="418"/>
      <c r="AB16" s="418"/>
      <c r="AC16" s="418"/>
      <c r="AD16" s="418"/>
      <c r="AE16" s="424"/>
      <c r="AF16" s="162">
        <v>3</v>
      </c>
      <c r="AG16" s="70">
        <v>3</v>
      </c>
      <c r="AI16" s="74" t="s">
        <v>501</v>
      </c>
      <c r="AJ16" s="36">
        <v>3</v>
      </c>
      <c r="AK16" s="418" t="s">
        <v>510</v>
      </c>
      <c r="AL16" s="418"/>
      <c r="AM16" s="418"/>
      <c r="AN16" s="418"/>
      <c r="AO16" s="418"/>
      <c r="AP16" s="424"/>
      <c r="AQ16" s="162">
        <v>4</v>
      </c>
      <c r="AR16" s="70">
        <v>3</v>
      </c>
    </row>
    <row r="17" spans="1:47" x14ac:dyDescent="0.2">
      <c r="M17" s="38" t="s">
        <v>423</v>
      </c>
      <c r="N17" s="121">
        <v>2</v>
      </c>
      <c r="O17" s="418" t="s">
        <v>383</v>
      </c>
      <c r="P17" s="418"/>
      <c r="Q17" s="418"/>
      <c r="R17" s="418"/>
      <c r="S17" s="418"/>
      <c r="T17" s="418"/>
      <c r="X17" s="38">
        <v>2</v>
      </c>
      <c r="Y17" s="36">
        <v>2</v>
      </c>
      <c r="Z17" s="418" t="s">
        <v>395</v>
      </c>
      <c r="AA17" s="418"/>
      <c r="AB17" s="418"/>
      <c r="AC17" s="418"/>
      <c r="AD17" s="418"/>
      <c r="AE17" s="424"/>
      <c r="AF17" s="162">
        <v>0</v>
      </c>
      <c r="AG17" s="70">
        <v>2</v>
      </c>
      <c r="AI17" s="74" t="s">
        <v>502</v>
      </c>
      <c r="AJ17" s="174">
        <v>2</v>
      </c>
      <c r="AK17" s="418" t="s">
        <v>512</v>
      </c>
      <c r="AL17" s="418"/>
      <c r="AM17" s="418"/>
      <c r="AN17" s="418"/>
      <c r="AO17" s="418"/>
      <c r="AP17" s="424"/>
      <c r="AQ17" s="162">
        <v>0</v>
      </c>
      <c r="AR17" s="70">
        <v>2</v>
      </c>
    </row>
    <row r="18" spans="1:47" x14ac:dyDescent="0.2">
      <c r="M18" s="38" t="s">
        <v>384</v>
      </c>
      <c r="N18" s="174">
        <v>1</v>
      </c>
      <c r="O18" s="418" t="s">
        <v>385</v>
      </c>
      <c r="P18" s="418"/>
      <c r="Q18" s="418"/>
      <c r="R18" s="418"/>
      <c r="S18" s="418"/>
      <c r="T18" s="418"/>
      <c r="X18" s="38">
        <v>1</v>
      </c>
      <c r="Y18" s="36">
        <v>1</v>
      </c>
      <c r="Z18" s="418" t="s">
        <v>396</v>
      </c>
      <c r="AA18" s="418"/>
      <c r="AB18" s="418"/>
      <c r="AC18" s="418"/>
      <c r="AD18" s="418"/>
      <c r="AE18" s="424"/>
      <c r="AF18" s="162">
        <v>0</v>
      </c>
      <c r="AG18" s="70">
        <v>1</v>
      </c>
      <c r="AI18" s="75" t="s">
        <v>503</v>
      </c>
      <c r="AJ18" s="36">
        <v>1</v>
      </c>
      <c r="AK18" s="418"/>
      <c r="AL18" s="418"/>
      <c r="AM18" s="418"/>
      <c r="AN18" s="418"/>
      <c r="AO18" s="418"/>
      <c r="AP18" s="424"/>
      <c r="AQ18" s="162">
        <v>0</v>
      </c>
      <c r="AR18" s="70">
        <v>1</v>
      </c>
    </row>
    <row r="19" spans="1:47" ht="12.75" customHeight="1" x14ac:dyDescent="0.2">
      <c r="X19" s="38">
        <v>0</v>
      </c>
      <c r="Y19" s="36">
        <v>0</v>
      </c>
      <c r="Z19" s="418" t="s">
        <v>397</v>
      </c>
      <c r="AA19" s="418"/>
      <c r="AB19" s="418"/>
      <c r="AC19" s="418"/>
      <c r="AD19" s="418"/>
      <c r="AE19" s="425"/>
      <c r="AF19" s="163">
        <v>0</v>
      </c>
      <c r="AG19" s="72">
        <v>0</v>
      </c>
      <c r="AI19" s="74" t="s">
        <v>504</v>
      </c>
      <c r="AJ19" s="36">
        <v>0</v>
      </c>
      <c r="AK19" s="418"/>
      <c r="AL19" s="418"/>
      <c r="AM19" s="418"/>
      <c r="AN19" s="418"/>
      <c r="AO19" s="418"/>
      <c r="AP19" s="425"/>
      <c r="AQ19" s="163">
        <v>0</v>
      </c>
      <c r="AR19" s="72">
        <v>0</v>
      </c>
    </row>
    <row r="20" spans="1:47" ht="32.25" customHeight="1" x14ac:dyDescent="0.2">
      <c r="X20" s="419" t="s">
        <v>505</v>
      </c>
      <c r="Y20" s="419"/>
      <c r="Z20" s="419"/>
      <c r="AA20" s="419"/>
      <c r="AB20" s="419"/>
      <c r="AC20" s="419"/>
      <c r="AD20" s="419"/>
      <c r="AF20" s="28" t="s">
        <v>423</v>
      </c>
      <c r="AG20" s="51">
        <f>(AF15*AG15+AF16*AG16+AF17*AG17+AF18*AG18+AF19*AG19)/SUM(AF15:AF19)</f>
        <v>3</v>
      </c>
      <c r="AI20" s="419" t="str">
        <f>X20</f>
        <v>NB: For this criteria either you find the information at the beginning of the main strategy. If not take average answer from the questionnaires. Fill in answers in table above</v>
      </c>
      <c r="AJ20" s="419"/>
      <c r="AK20" s="419"/>
      <c r="AL20" s="419"/>
      <c r="AM20" s="419"/>
      <c r="AN20" s="419"/>
      <c r="AO20" s="419"/>
      <c r="AQ20" s="28">
        <f>SUM(AQ15:AQ19)</f>
        <v>4</v>
      </c>
      <c r="AR20" s="51">
        <f>(AQ15*AR15+AQ16*AR16+AQ17*AR17+AQ18*AR18+AQ19*AR19)/SUM(AQ15:AQ19)</f>
        <v>3</v>
      </c>
    </row>
    <row r="21" spans="1:47" s="91" customFormat="1" ht="21.75" customHeight="1" x14ac:dyDescent="0.2">
      <c r="X21" s="175"/>
      <c r="Y21" s="175"/>
      <c r="Z21" s="175"/>
      <c r="AA21" s="175"/>
      <c r="AB21" s="175"/>
      <c r="AC21" s="175"/>
      <c r="AD21" s="175"/>
      <c r="AF21" s="92"/>
      <c r="AG21" s="80"/>
      <c r="AI21" s="175"/>
      <c r="AJ21" s="175"/>
      <c r="AK21" s="175"/>
      <c r="AL21" s="175"/>
      <c r="AM21" s="175"/>
      <c r="AN21" s="175"/>
      <c r="AO21" s="175"/>
      <c r="AQ21" s="92"/>
      <c r="AR21" s="80"/>
    </row>
    <row r="22" spans="1:47" ht="22.5" x14ac:dyDescent="0.2">
      <c r="A22" s="28" t="s">
        <v>464</v>
      </c>
      <c r="B22" s="61" t="s">
        <v>469</v>
      </c>
      <c r="C22" s="62" t="s">
        <v>461</v>
      </c>
      <c r="G22" s="28" t="s">
        <v>463</v>
      </c>
      <c r="I22" s="65" t="s">
        <v>470</v>
      </c>
      <c r="J22" s="28" t="s">
        <v>429</v>
      </c>
      <c r="K22" s="92" t="s">
        <v>479</v>
      </c>
      <c r="M22" s="28" t="s">
        <v>464</v>
      </c>
      <c r="N22" s="28" t="s">
        <v>468</v>
      </c>
      <c r="O22" s="64" t="s">
        <v>466</v>
      </c>
      <c r="T22" s="65" t="s">
        <v>470</v>
      </c>
      <c r="U22" s="28" t="s">
        <v>429</v>
      </c>
      <c r="V22" s="92" t="s">
        <v>479</v>
      </c>
      <c r="X22" t="str">
        <f>M22</f>
        <v>Criteria</v>
      </c>
      <c r="Y22" s="28" t="s">
        <v>391</v>
      </c>
      <c r="Z22" s="64" t="s">
        <v>390</v>
      </c>
      <c r="AD22" s="65" t="s">
        <v>470</v>
      </c>
      <c r="AE22" s="28" t="s">
        <v>429</v>
      </c>
      <c r="AF22" s="28" t="s">
        <v>479</v>
      </c>
      <c r="AI22" t="str">
        <f>X22</f>
        <v>Criteria</v>
      </c>
      <c r="AJ22" s="28" t="str">
        <f>AJ11</f>
        <v>1.2.2.2</v>
      </c>
      <c r="AK22" s="64" t="s">
        <v>508</v>
      </c>
      <c r="AO22" s="65" t="s">
        <v>389</v>
      </c>
      <c r="AP22" s="28" t="s">
        <v>429</v>
      </c>
      <c r="AQ22" s="28" t="s">
        <v>479</v>
      </c>
    </row>
    <row r="23" spans="1:47" x14ac:dyDescent="0.2">
      <c r="G23" s="28" t="s">
        <v>465</v>
      </c>
      <c r="I23" s="39">
        <v>0</v>
      </c>
      <c r="J23" s="56">
        <v>0.25</v>
      </c>
      <c r="K23" s="91">
        <f>I23*J23</f>
        <v>0</v>
      </c>
      <c r="O23" s="64" t="s">
        <v>467</v>
      </c>
      <c r="T23" s="39">
        <v>1</v>
      </c>
      <c r="U23" s="56">
        <v>0.25</v>
      </c>
      <c r="V23" s="91">
        <f>T23*U23</f>
        <v>0.25</v>
      </c>
      <c r="Z23" s="64"/>
      <c r="AD23" s="79">
        <f>AG20</f>
        <v>3</v>
      </c>
      <c r="AE23" s="56">
        <v>0.25</v>
      </c>
      <c r="AF23" s="80">
        <f>AD23*AE23</f>
        <v>0.75</v>
      </c>
      <c r="AK23" s="64" t="s">
        <v>509</v>
      </c>
      <c r="AO23" s="79">
        <v>3</v>
      </c>
      <c r="AP23" s="56">
        <v>0.25</v>
      </c>
      <c r="AQ23" s="80">
        <f>AO23*AP23</f>
        <v>0.75</v>
      </c>
      <c r="AS23" s="367" t="s">
        <v>506</v>
      </c>
      <c r="AT23" s="409"/>
      <c r="AU23" s="76">
        <f>K23+V23+AF23+AQ23</f>
        <v>1.75</v>
      </c>
    </row>
    <row r="24" spans="1:47" x14ac:dyDescent="0.2">
      <c r="G24" s="28"/>
      <c r="I24" s="91"/>
      <c r="J24" s="56"/>
      <c r="O24" s="64"/>
      <c r="T24" s="91"/>
      <c r="U24" s="56"/>
      <c r="Z24" s="64"/>
      <c r="AD24" s="79"/>
      <c r="AE24" s="56"/>
      <c r="AF24" s="80"/>
      <c r="AK24" s="64"/>
      <c r="AO24" s="79"/>
      <c r="AP24" s="56"/>
      <c r="AQ24" s="80"/>
      <c r="AS24" s="145"/>
      <c r="AT24" s="146"/>
      <c r="AU24" s="76"/>
    </row>
    <row r="26" spans="1:47" ht="18.75" customHeight="1" x14ac:dyDescent="0.2">
      <c r="A26" s="390" t="str">
        <f>Criteria1.1.1!D35</f>
        <v>Energy Sector</v>
      </c>
      <c r="B26" s="391"/>
      <c r="C26" s="391"/>
      <c r="AE26" s="423" t="s">
        <v>499</v>
      </c>
      <c r="AF26" s="19" t="s">
        <v>399</v>
      </c>
      <c r="AG26" s="67" t="s">
        <v>496</v>
      </c>
      <c r="AP26" s="423" t="s">
        <v>499</v>
      </c>
      <c r="AQ26" s="19" t="s">
        <v>399</v>
      </c>
      <c r="AR26" s="67" t="s">
        <v>496</v>
      </c>
    </row>
    <row r="27" spans="1:47" ht="18" customHeight="1" x14ac:dyDescent="0.2">
      <c r="A27" s="28" t="s">
        <v>464</v>
      </c>
      <c r="B27" s="61" t="s">
        <v>469</v>
      </c>
      <c r="C27" s="62" t="s">
        <v>461</v>
      </c>
      <c r="G27" s="28" t="s">
        <v>463</v>
      </c>
      <c r="H27" s="173">
        <v>4</v>
      </c>
      <c r="I27" s="63"/>
      <c r="J27" s="63"/>
      <c r="K27" s="94"/>
      <c r="L27" s="63"/>
      <c r="M27" s="38" t="s">
        <v>471</v>
      </c>
      <c r="N27" s="121">
        <v>4</v>
      </c>
      <c r="O27" s="418" t="s">
        <v>388</v>
      </c>
      <c r="P27" s="418"/>
      <c r="Q27" s="418"/>
      <c r="R27" s="418"/>
      <c r="S27" s="418"/>
      <c r="T27" s="418"/>
      <c r="X27" s="38" t="s">
        <v>392</v>
      </c>
      <c r="Y27" s="174">
        <v>4</v>
      </c>
      <c r="Z27" s="68" t="s">
        <v>393</v>
      </c>
      <c r="AA27" s="68"/>
      <c r="AB27" s="68"/>
      <c r="AC27" s="68"/>
      <c r="AE27" s="424"/>
      <c r="AF27" s="69">
        <v>4</v>
      </c>
      <c r="AG27" s="177">
        <v>4</v>
      </c>
      <c r="AI27" s="73" t="s">
        <v>500</v>
      </c>
      <c r="AJ27" s="36">
        <v>4</v>
      </c>
      <c r="AK27" s="68"/>
      <c r="AL27" s="68"/>
      <c r="AM27" s="68"/>
      <c r="AN27" s="68"/>
      <c r="AP27" s="424"/>
      <c r="AQ27" s="69">
        <v>0</v>
      </c>
      <c r="AR27" s="70">
        <v>4</v>
      </c>
    </row>
    <row r="28" spans="1:47" ht="18" customHeight="1" x14ac:dyDescent="0.2">
      <c r="G28" s="28" t="s">
        <v>465</v>
      </c>
      <c r="H28">
        <v>0</v>
      </c>
      <c r="I28" s="63"/>
      <c r="J28" s="63"/>
      <c r="K28" s="94"/>
      <c r="L28" s="63"/>
      <c r="M28" s="38" t="s">
        <v>472</v>
      </c>
      <c r="N28" s="174">
        <v>3</v>
      </c>
      <c r="O28" s="418" t="s">
        <v>382</v>
      </c>
      <c r="P28" s="418"/>
      <c r="Q28" s="418"/>
      <c r="R28" s="418"/>
      <c r="S28" s="418"/>
      <c r="T28" s="418"/>
      <c r="X28" s="38">
        <v>3</v>
      </c>
      <c r="Y28" s="36">
        <v>3</v>
      </c>
      <c r="Z28" s="418" t="s">
        <v>394</v>
      </c>
      <c r="AA28" s="418"/>
      <c r="AB28" s="418"/>
      <c r="AC28" s="418"/>
      <c r="AD28" s="418"/>
      <c r="AE28" s="424"/>
      <c r="AF28" s="69">
        <v>0</v>
      </c>
      <c r="AG28" s="70">
        <v>3</v>
      </c>
      <c r="AI28" s="74" t="s">
        <v>501</v>
      </c>
      <c r="AJ28" s="174">
        <v>3</v>
      </c>
      <c r="AK28" s="418" t="s">
        <v>510</v>
      </c>
      <c r="AL28" s="418"/>
      <c r="AM28" s="418"/>
      <c r="AN28" s="418"/>
      <c r="AO28" s="418"/>
      <c r="AP28" s="424"/>
      <c r="AQ28" s="69">
        <v>4</v>
      </c>
      <c r="AR28" s="177">
        <v>3</v>
      </c>
    </row>
    <row r="29" spans="1:47" x14ac:dyDescent="0.2">
      <c r="M29" s="38" t="s">
        <v>423</v>
      </c>
      <c r="N29" s="36">
        <v>2</v>
      </c>
      <c r="O29" s="418" t="s">
        <v>383</v>
      </c>
      <c r="P29" s="418"/>
      <c r="Q29" s="418"/>
      <c r="R29" s="418"/>
      <c r="S29" s="418"/>
      <c r="T29" s="418"/>
      <c r="X29" s="38">
        <v>2</v>
      </c>
      <c r="Y29" s="36">
        <v>2</v>
      </c>
      <c r="Z29" s="418" t="s">
        <v>395</v>
      </c>
      <c r="AA29" s="418"/>
      <c r="AB29" s="418"/>
      <c r="AC29" s="418"/>
      <c r="AD29" s="418"/>
      <c r="AE29" s="424"/>
      <c r="AF29" s="69">
        <v>0</v>
      </c>
      <c r="AG29" s="70">
        <v>2</v>
      </c>
      <c r="AI29" s="74" t="s">
        <v>502</v>
      </c>
      <c r="AJ29" s="36">
        <v>2</v>
      </c>
      <c r="AK29" s="418" t="s">
        <v>512</v>
      </c>
      <c r="AL29" s="418"/>
      <c r="AM29" s="418"/>
      <c r="AN29" s="418"/>
      <c r="AO29" s="418"/>
      <c r="AP29" s="424"/>
      <c r="AQ29" s="69">
        <v>0</v>
      </c>
      <c r="AR29" s="70">
        <v>2</v>
      </c>
    </row>
    <row r="30" spans="1:47" x14ac:dyDescent="0.2">
      <c r="M30" s="38" t="s">
        <v>384</v>
      </c>
      <c r="N30" s="36">
        <v>1</v>
      </c>
      <c r="O30" s="418" t="s">
        <v>385</v>
      </c>
      <c r="P30" s="418"/>
      <c r="Q30" s="418"/>
      <c r="R30" s="418"/>
      <c r="S30" s="418"/>
      <c r="T30" s="418"/>
      <c r="X30" s="38">
        <v>1</v>
      </c>
      <c r="Y30" s="36">
        <v>1</v>
      </c>
      <c r="Z30" s="418" t="s">
        <v>396</v>
      </c>
      <c r="AA30" s="418"/>
      <c r="AB30" s="418"/>
      <c r="AC30" s="418"/>
      <c r="AD30" s="418"/>
      <c r="AE30" s="424"/>
      <c r="AF30" s="69">
        <v>0</v>
      </c>
      <c r="AG30" s="70">
        <v>1</v>
      </c>
      <c r="AI30" s="75" t="s">
        <v>503</v>
      </c>
      <c r="AJ30" s="36">
        <v>1</v>
      </c>
      <c r="AK30" s="418"/>
      <c r="AL30" s="418"/>
      <c r="AM30" s="418"/>
      <c r="AN30" s="418"/>
      <c r="AO30" s="418"/>
      <c r="AP30" s="424"/>
      <c r="AQ30" s="69">
        <v>0</v>
      </c>
      <c r="AR30" s="70">
        <v>1</v>
      </c>
    </row>
    <row r="31" spans="1:47" ht="12.75" customHeight="1" x14ac:dyDescent="0.2">
      <c r="X31" s="38">
        <v>0</v>
      </c>
      <c r="Y31" s="36">
        <v>0</v>
      </c>
      <c r="Z31" s="418" t="s">
        <v>397</v>
      </c>
      <c r="AA31" s="418"/>
      <c r="AB31" s="418"/>
      <c r="AC31" s="418"/>
      <c r="AD31" s="418"/>
      <c r="AE31" s="425"/>
      <c r="AF31" s="71">
        <v>0</v>
      </c>
      <c r="AG31" s="72">
        <v>0</v>
      </c>
      <c r="AI31" s="74" t="s">
        <v>504</v>
      </c>
      <c r="AJ31" s="36">
        <v>0</v>
      </c>
      <c r="AK31" s="418"/>
      <c r="AL31" s="418"/>
      <c r="AM31" s="418"/>
      <c r="AN31" s="418"/>
      <c r="AO31" s="418"/>
      <c r="AP31" s="425"/>
      <c r="AQ31" s="71">
        <v>0</v>
      </c>
      <c r="AR31" s="72">
        <v>0</v>
      </c>
    </row>
    <row r="32" spans="1:47" ht="42.75" customHeight="1" x14ac:dyDescent="0.2">
      <c r="X32" s="419" t="s">
        <v>505</v>
      </c>
      <c r="Y32" s="419"/>
      <c r="Z32" s="419"/>
      <c r="AA32" s="419"/>
      <c r="AB32" s="419"/>
      <c r="AC32" s="419"/>
      <c r="AD32" s="419"/>
      <c r="AF32" s="28" t="s">
        <v>423</v>
      </c>
      <c r="AG32" s="51">
        <f>(AF27*AG27+AF28*AG28+AF29*AG29+AF30*AG30+AF31*AG31)/SUM(AF27:AF31)</f>
        <v>4</v>
      </c>
      <c r="AI32" s="419" t="str">
        <f>X32</f>
        <v>NB: For this criteria either you find the information at the beginning of the main strategy. If not take average answer from the questionnaires. Fill in answers in table above</v>
      </c>
      <c r="AJ32" s="419"/>
      <c r="AK32" s="419"/>
      <c r="AL32" s="419"/>
      <c r="AM32" s="419"/>
      <c r="AN32" s="419"/>
      <c r="AO32" s="419"/>
      <c r="AQ32" s="28" t="s">
        <v>423</v>
      </c>
      <c r="AR32" s="51">
        <f>(AQ27*AR27+AQ28*AR28+AQ29*AR29+AQ30*AR30+AQ31*AR31)/SUM(AQ27:AQ31)</f>
        <v>3</v>
      </c>
    </row>
    <row r="33" spans="1:47" ht="22.5" x14ac:dyDescent="0.2">
      <c r="A33" s="28" t="s">
        <v>464</v>
      </c>
      <c r="B33" s="61" t="s">
        <v>469</v>
      </c>
      <c r="C33" s="62" t="s">
        <v>461</v>
      </c>
      <c r="G33" s="28" t="s">
        <v>463</v>
      </c>
      <c r="I33" s="65" t="s">
        <v>470</v>
      </c>
      <c r="J33" s="28" t="s">
        <v>429</v>
      </c>
      <c r="K33" s="92" t="s">
        <v>479</v>
      </c>
      <c r="M33" s="28" t="s">
        <v>464</v>
      </c>
      <c r="N33" s="28" t="s">
        <v>468</v>
      </c>
      <c r="O33" s="64" t="s">
        <v>466</v>
      </c>
      <c r="T33" s="65" t="s">
        <v>470</v>
      </c>
      <c r="U33" s="28" t="s">
        <v>429</v>
      </c>
      <c r="V33" s="92" t="s">
        <v>479</v>
      </c>
      <c r="X33" t="str">
        <f>M33</f>
        <v>Criteria</v>
      </c>
      <c r="Y33" s="28" t="s">
        <v>391</v>
      </c>
      <c r="Z33" s="64" t="s">
        <v>390</v>
      </c>
      <c r="AD33" s="65" t="s">
        <v>470</v>
      </c>
      <c r="AE33" s="28" t="s">
        <v>429</v>
      </c>
      <c r="AF33" s="28" t="s">
        <v>479</v>
      </c>
      <c r="AI33" t="str">
        <f>X33</f>
        <v>Criteria</v>
      </c>
      <c r="AJ33" s="28" t="e">
        <f>#REF!</f>
        <v>#REF!</v>
      </c>
      <c r="AK33" s="64" t="s">
        <v>508</v>
      </c>
      <c r="AO33" s="65" t="s">
        <v>389</v>
      </c>
      <c r="AP33" s="28" t="s">
        <v>429</v>
      </c>
      <c r="AQ33" s="28" t="s">
        <v>479</v>
      </c>
    </row>
    <row r="34" spans="1:47" x14ac:dyDescent="0.2">
      <c r="G34" s="231" t="s">
        <v>465</v>
      </c>
      <c r="H34" s="39"/>
      <c r="I34" s="39">
        <v>3</v>
      </c>
      <c r="J34" s="56">
        <v>0.25</v>
      </c>
      <c r="K34" s="91">
        <f>I34*J34</f>
        <v>0.75</v>
      </c>
      <c r="O34" s="64" t="s">
        <v>467</v>
      </c>
      <c r="T34" s="39">
        <v>3</v>
      </c>
      <c r="U34" s="56">
        <v>0.25</v>
      </c>
      <c r="V34" s="91">
        <f>T34*U34</f>
        <v>0.75</v>
      </c>
      <c r="Z34" s="64"/>
      <c r="AD34" s="79">
        <v>4</v>
      </c>
      <c r="AE34" s="56">
        <v>0.25</v>
      </c>
      <c r="AF34" s="80">
        <f>AD34*AE34</f>
        <v>1</v>
      </c>
      <c r="AK34" s="64" t="s">
        <v>509</v>
      </c>
      <c r="AO34" s="79">
        <v>3</v>
      </c>
      <c r="AP34" s="56">
        <v>0.25</v>
      </c>
      <c r="AQ34" s="80">
        <f>AO34*AP34</f>
        <v>0.75</v>
      </c>
      <c r="AS34" s="367" t="s">
        <v>506</v>
      </c>
      <c r="AT34" s="409"/>
      <c r="AU34" s="76">
        <f>K34+V34+AF34+AQ34</f>
        <v>3.25</v>
      </c>
    </row>
    <row r="35" spans="1:47" x14ac:dyDescent="0.2">
      <c r="G35" s="28"/>
      <c r="I35" s="173"/>
      <c r="J35" s="56"/>
      <c r="O35" s="64"/>
      <c r="T35" s="173"/>
      <c r="U35" s="56"/>
      <c r="Z35" s="64"/>
      <c r="AD35" s="79"/>
      <c r="AE35" s="56"/>
      <c r="AF35" s="80"/>
      <c r="AK35" s="64"/>
      <c r="AO35" s="79"/>
      <c r="AP35" s="56"/>
      <c r="AQ35" s="80"/>
      <c r="AS35" s="206"/>
      <c r="AT35" s="207"/>
      <c r="AU35" s="76"/>
    </row>
    <row r="37" spans="1:47" x14ac:dyDescent="0.2">
      <c r="A37" s="161" t="s">
        <v>165</v>
      </c>
      <c r="B37" s="85"/>
      <c r="C37" s="86"/>
      <c r="AE37" s="423" t="s">
        <v>499</v>
      </c>
      <c r="AF37" s="66" t="s">
        <v>399</v>
      </c>
      <c r="AG37" s="67" t="s">
        <v>496</v>
      </c>
      <c r="AP37" s="423" t="s">
        <v>499</v>
      </c>
      <c r="AQ37" s="66" t="s">
        <v>399</v>
      </c>
      <c r="AR37" s="67" t="s">
        <v>496</v>
      </c>
    </row>
    <row r="38" spans="1:47" x14ac:dyDescent="0.2">
      <c r="A38" s="28" t="s">
        <v>464</v>
      </c>
      <c r="B38" s="61" t="s">
        <v>469</v>
      </c>
      <c r="C38" s="62" t="s">
        <v>461</v>
      </c>
      <c r="G38" s="28" t="s">
        <v>463</v>
      </c>
      <c r="H38" s="173">
        <v>4</v>
      </c>
      <c r="I38" s="63"/>
      <c r="J38" s="63"/>
      <c r="K38" s="94"/>
      <c r="L38" s="63"/>
      <c r="M38" s="38" t="s">
        <v>471</v>
      </c>
      <c r="N38" s="36">
        <v>4</v>
      </c>
      <c r="O38" s="418" t="s">
        <v>388</v>
      </c>
      <c r="P38" s="418"/>
      <c r="Q38" s="418"/>
      <c r="R38" s="418"/>
      <c r="S38" s="418"/>
      <c r="T38" s="418"/>
      <c r="X38" s="38" t="s">
        <v>392</v>
      </c>
      <c r="Y38" s="212">
        <v>4</v>
      </c>
      <c r="Z38" s="68" t="s">
        <v>393</v>
      </c>
      <c r="AA38" s="68"/>
      <c r="AB38" s="68"/>
      <c r="AC38" s="68"/>
      <c r="AE38" s="424"/>
      <c r="AF38" s="162">
        <v>4</v>
      </c>
      <c r="AG38" s="177">
        <v>4</v>
      </c>
      <c r="AI38" s="73" t="s">
        <v>500</v>
      </c>
      <c r="AJ38" s="36">
        <v>4</v>
      </c>
      <c r="AK38" s="68"/>
      <c r="AL38" s="68"/>
      <c r="AM38" s="68"/>
      <c r="AN38" s="68"/>
      <c r="AP38" s="424"/>
      <c r="AQ38" s="69">
        <v>0</v>
      </c>
      <c r="AR38" s="70">
        <v>4</v>
      </c>
    </row>
    <row r="39" spans="1:47" x14ac:dyDescent="0.2">
      <c r="G39" s="231" t="s">
        <v>465</v>
      </c>
      <c r="H39" s="39">
        <v>2</v>
      </c>
      <c r="I39" s="63"/>
      <c r="J39" s="63"/>
      <c r="K39" s="94"/>
      <c r="L39" s="63"/>
      <c r="M39" s="38" t="s">
        <v>472</v>
      </c>
      <c r="N39" s="121">
        <v>3</v>
      </c>
      <c r="O39" s="418" t="s">
        <v>382</v>
      </c>
      <c r="P39" s="418"/>
      <c r="Q39" s="418"/>
      <c r="R39" s="418"/>
      <c r="S39" s="418"/>
      <c r="T39" s="418"/>
      <c r="X39" s="38">
        <v>3</v>
      </c>
      <c r="Y39" s="36">
        <v>3</v>
      </c>
      <c r="Z39" s="418" t="s">
        <v>394</v>
      </c>
      <c r="AA39" s="418"/>
      <c r="AB39" s="418"/>
      <c r="AC39" s="418"/>
      <c r="AD39" s="418"/>
      <c r="AE39" s="424"/>
      <c r="AF39" s="69">
        <v>0</v>
      </c>
      <c r="AG39" s="70">
        <v>3</v>
      </c>
      <c r="AI39" s="74" t="s">
        <v>501</v>
      </c>
      <c r="AJ39" s="121">
        <v>3</v>
      </c>
      <c r="AK39" s="418" t="s">
        <v>510</v>
      </c>
      <c r="AL39" s="418"/>
      <c r="AM39" s="418"/>
      <c r="AN39" s="418"/>
      <c r="AO39" s="418"/>
      <c r="AP39" s="424"/>
      <c r="AQ39" s="69">
        <v>0</v>
      </c>
      <c r="AR39" s="184">
        <v>3</v>
      </c>
    </row>
    <row r="40" spans="1:47" x14ac:dyDescent="0.2">
      <c r="M40" s="38" t="s">
        <v>423</v>
      </c>
      <c r="N40" s="121">
        <v>2</v>
      </c>
      <c r="O40" s="418" t="s">
        <v>383</v>
      </c>
      <c r="P40" s="418"/>
      <c r="Q40" s="418"/>
      <c r="R40" s="418"/>
      <c r="S40" s="418"/>
      <c r="T40" s="418"/>
      <c r="X40" s="38">
        <v>2</v>
      </c>
      <c r="Y40" s="36">
        <v>2</v>
      </c>
      <c r="Z40" s="418" t="s">
        <v>395</v>
      </c>
      <c r="AA40" s="418"/>
      <c r="AB40" s="418"/>
      <c r="AC40" s="418"/>
      <c r="AD40" s="418"/>
      <c r="AE40" s="424"/>
      <c r="AF40" s="69">
        <v>0</v>
      </c>
      <c r="AG40" s="70">
        <v>2</v>
      </c>
      <c r="AI40" s="74" t="s">
        <v>502</v>
      </c>
      <c r="AJ40" s="174">
        <v>2</v>
      </c>
      <c r="AK40" s="418" t="s">
        <v>512</v>
      </c>
      <c r="AL40" s="418"/>
      <c r="AM40" s="418"/>
      <c r="AN40" s="418"/>
      <c r="AO40" s="418"/>
      <c r="AP40" s="424"/>
      <c r="AQ40" s="69">
        <v>4</v>
      </c>
      <c r="AR40" s="177">
        <v>2</v>
      </c>
    </row>
    <row r="41" spans="1:47" x14ac:dyDescent="0.2">
      <c r="M41" s="38" t="s">
        <v>384</v>
      </c>
      <c r="N41" s="212">
        <v>1</v>
      </c>
      <c r="O41" s="418" t="s">
        <v>385</v>
      </c>
      <c r="P41" s="418"/>
      <c r="Q41" s="418"/>
      <c r="R41" s="418"/>
      <c r="S41" s="418"/>
      <c r="T41" s="418"/>
      <c r="X41" s="38">
        <v>1</v>
      </c>
      <c r="Y41" s="36">
        <v>1</v>
      </c>
      <c r="Z41" s="418" t="s">
        <v>396</v>
      </c>
      <c r="AA41" s="418"/>
      <c r="AB41" s="418"/>
      <c r="AC41" s="418"/>
      <c r="AD41" s="418"/>
      <c r="AE41" s="424"/>
      <c r="AF41" s="69">
        <v>0</v>
      </c>
      <c r="AG41" s="70">
        <v>1</v>
      </c>
      <c r="AI41" s="75" t="s">
        <v>503</v>
      </c>
      <c r="AJ41" s="36">
        <v>1</v>
      </c>
      <c r="AK41" s="418"/>
      <c r="AL41" s="418"/>
      <c r="AM41" s="418"/>
      <c r="AN41" s="418"/>
      <c r="AO41" s="418"/>
      <c r="AP41" s="424"/>
      <c r="AQ41" s="69">
        <v>0</v>
      </c>
      <c r="AR41" s="70">
        <v>1</v>
      </c>
    </row>
    <row r="42" spans="1:47" x14ac:dyDescent="0.2">
      <c r="X42" s="38">
        <v>0</v>
      </c>
      <c r="Y42" s="36">
        <v>0</v>
      </c>
      <c r="Z42" s="418" t="s">
        <v>397</v>
      </c>
      <c r="AA42" s="418"/>
      <c r="AB42" s="418"/>
      <c r="AC42" s="418"/>
      <c r="AD42" s="418"/>
      <c r="AE42" s="425"/>
      <c r="AF42" s="71">
        <v>0</v>
      </c>
      <c r="AG42" s="72">
        <v>0</v>
      </c>
      <c r="AI42" s="74" t="s">
        <v>504</v>
      </c>
      <c r="AJ42" s="36">
        <v>0</v>
      </c>
      <c r="AK42" s="418"/>
      <c r="AL42" s="418"/>
      <c r="AM42" s="418"/>
      <c r="AN42" s="418"/>
      <c r="AO42" s="418"/>
      <c r="AP42" s="425"/>
      <c r="AQ42" s="71">
        <v>0</v>
      </c>
      <c r="AR42" s="72">
        <v>0</v>
      </c>
    </row>
    <row r="43" spans="1:47" x14ac:dyDescent="0.2">
      <c r="X43" s="419" t="s">
        <v>505</v>
      </c>
      <c r="Y43" s="419"/>
      <c r="Z43" s="419"/>
      <c r="AA43" s="419"/>
      <c r="AB43" s="419"/>
      <c r="AC43" s="419"/>
      <c r="AD43" s="419"/>
      <c r="AF43" s="28" t="s">
        <v>423</v>
      </c>
      <c r="AG43" s="51">
        <f>(AF38*AG38+AF39*AG39+AF40*AG40+AF41*AG41+AF42*AG42)/SUM(AF38:AF42)</f>
        <v>4</v>
      </c>
      <c r="AI43" s="419" t="str">
        <f>X43</f>
        <v>NB: For this criteria either you find the information at the beginning of the main strategy. If not take average answer from the questionnaires. Fill in answers in table above</v>
      </c>
      <c r="AJ43" s="419"/>
      <c r="AK43" s="419"/>
      <c r="AL43" s="419"/>
      <c r="AM43" s="419"/>
      <c r="AN43" s="419"/>
      <c r="AO43" s="419"/>
      <c r="AQ43" s="28" t="s">
        <v>423</v>
      </c>
      <c r="AR43" s="51">
        <f>(AQ38*AR38+AQ39*AR39+AQ40*AR40+AQ41*AR41+AQ42*AR42)/SUM(AQ38:AQ42)</f>
        <v>2</v>
      </c>
    </row>
    <row r="44" spans="1:47" ht="22.5" x14ac:dyDescent="0.2">
      <c r="A44" s="28" t="s">
        <v>464</v>
      </c>
      <c r="B44" s="61" t="s">
        <v>469</v>
      </c>
      <c r="C44" s="62" t="s">
        <v>461</v>
      </c>
      <c r="G44" s="28" t="s">
        <v>463</v>
      </c>
      <c r="I44" s="65" t="s">
        <v>470</v>
      </c>
      <c r="J44" s="28" t="s">
        <v>429</v>
      </c>
      <c r="K44" s="92" t="s">
        <v>479</v>
      </c>
      <c r="M44" s="28" t="s">
        <v>464</v>
      </c>
      <c r="N44" s="28" t="s">
        <v>468</v>
      </c>
      <c r="O44" s="64" t="s">
        <v>466</v>
      </c>
      <c r="T44" s="65" t="s">
        <v>470</v>
      </c>
      <c r="U44" s="28" t="s">
        <v>429</v>
      </c>
      <c r="V44" s="92" t="s">
        <v>479</v>
      </c>
      <c r="X44" t="str">
        <f>M44</f>
        <v>Criteria</v>
      </c>
      <c r="Y44" s="28" t="s">
        <v>391</v>
      </c>
      <c r="Z44" s="64" t="s">
        <v>390</v>
      </c>
      <c r="AD44" s="65" t="s">
        <v>470</v>
      </c>
      <c r="AE44" s="28" t="s">
        <v>429</v>
      </c>
      <c r="AF44" s="28" t="s">
        <v>479</v>
      </c>
      <c r="AI44" t="str">
        <f>X44</f>
        <v>Criteria</v>
      </c>
      <c r="AJ44" s="28" t="e">
        <f>AJ33</f>
        <v>#REF!</v>
      </c>
      <c r="AK44" s="64" t="s">
        <v>508</v>
      </c>
      <c r="AO44" s="65" t="s">
        <v>389</v>
      </c>
      <c r="AP44" s="28" t="s">
        <v>429</v>
      </c>
      <c r="AQ44" s="28" t="s">
        <v>479</v>
      </c>
    </row>
    <row r="45" spans="1:47" x14ac:dyDescent="0.2">
      <c r="G45" s="231" t="s">
        <v>465</v>
      </c>
      <c r="H45" s="39"/>
      <c r="I45" s="39">
        <v>2</v>
      </c>
      <c r="J45" s="56">
        <v>0.25</v>
      </c>
      <c r="K45" s="91">
        <f>I45*J45</f>
        <v>0.5</v>
      </c>
      <c r="O45" s="64" t="s">
        <v>467</v>
      </c>
      <c r="T45" s="39">
        <v>3</v>
      </c>
      <c r="U45" s="56">
        <v>0.25</v>
      </c>
      <c r="V45" s="91">
        <f>T45*U45</f>
        <v>0.75</v>
      </c>
      <c r="Z45" s="64"/>
      <c r="AD45" s="79">
        <v>4</v>
      </c>
      <c r="AE45" s="56">
        <v>0.25</v>
      </c>
      <c r="AF45" s="80">
        <f>AD45*AE45</f>
        <v>1</v>
      </c>
      <c r="AK45" s="64" t="s">
        <v>509</v>
      </c>
      <c r="AO45" s="79">
        <v>2</v>
      </c>
      <c r="AP45" s="56">
        <v>0.25</v>
      </c>
      <c r="AQ45" s="80">
        <f>AO45*AP45</f>
        <v>0.5</v>
      </c>
      <c r="AS45" s="367" t="s">
        <v>506</v>
      </c>
      <c r="AT45" s="409"/>
      <c r="AU45" s="76">
        <f>K45+V45+AF45+AQ45</f>
        <v>2.75</v>
      </c>
    </row>
    <row r="46" spans="1:47" x14ac:dyDescent="0.2">
      <c r="G46" s="28"/>
      <c r="I46" s="173"/>
      <c r="J46" s="56"/>
      <c r="O46" s="64"/>
      <c r="T46" s="39"/>
      <c r="U46" s="56"/>
      <c r="Z46" s="64"/>
      <c r="AD46" s="79"/>
      <c r="AE46" s="56"/>
      <c r="AF46" s="80"/>
      <c r="AK46" s="64"/>
      <c r="AO46" s="79"/>
      <c r="AP46" s="56"/>
      <c r="AQ46" s="80"/>
      <c r="AS46" s="145"/>
      <c r="AT46" s="146"/>
      <c r="AU46" s="76"/>
    </row>
    <row r="48" spans="1:47" x14ac:dyDescent="0.2">
      <c r="A48" s="415" t="str">
        <f>Criteria1.1.1!D56</f>
        <v>Agriculture and Rural Development</v>
      </c>
      <c r="B48" s="416"/>
      <c r="C48" s="416"/>
      <c r="D48" s="416"/>
      <c r="AE48" s="423" t="s">
        <v>499</v>
      </c>
      <c r="AF48" s="66" t="s">
        <v>399</v>
      </c>
      <c r="AG48" s="67" t="s">
        <v>496</v>
      </c>
      <c r="AP48" s="423" t="s">
        <v>499</v>
      </c>
      <c r="AQ48" s="66" t="s">
        <v>399</v>
      </c>
      <c r="AR48" s="67" t="s">
        <v>496</v>
      </c>
    </row>
    <row r="49" spans="1:47" x14ac:dyDescent="0.2">
      <c r="A49" s="28" t="s">
        <v>464</v>
      </c>
      <c r="B49" s="61" t="s">
        <v>469</v>
      </c>
      <c r="C49" s="62" t="s">
        <v>461</v>
      </c>
      <c r="G49" s="231" t="s">
        <v>463</v>
      </c>
      <c r="H49" s="39">
        <v>4</v>
      </c>
      <c r="I49" s="63"/>
      <c r="J49" s="63"/>
      <c r="K49" s="94"/>
      <c r="L49" s="63"/>
      <c r="M49" s="38" t="s">
        <v>471</v>
      </c>
      <c r="N49" s="174">
        <v>4</v>
      </c>
      <c r="O49" s="418" t="s">
        <v>388</v>
      </c>
      <c r="P49" s="418"/>
      <c r="Q49" s="418"/>
      <c r="R49" s="418"/>
      <c r="S49" s="418"/>
      <c r="T49" s="418"/>
      <c r="X49" s="38" t="s">
        <v>392</v>
      </c>
      <c r="Y49" s="174">
        <v>4</v>
      </c>
      <c r="Z49" s="68" t="s">
        <v>393</v>
      </c>
      <c r="AA49" s="68"/>
      <c r="AB49" s="68"/>
      <c r="AC49" s="68"/>
      <c r="AE49" s="424"/>
      <c r="AF49" s="69">
        <v>4</v>
      </c>
      <c r="AG49" s="70">
        <v>4</v>
      </c>
      <c r="AI49" s="73" t="s">
        <v>500</v>
      </c>
      <c r="AJ49" s="36">
        <v>4</v>
      </c>
      <c r="AK49" s="68"/>
      <c r="AL49" s="68"/>
      <c r="AM49" s="68"/>
      <c r="AN49" s="68"/>
      <c r="AP49" s="424"/>
      <c r="AQ49" s="69">
        <v>0</v>
      </c>
      <c r="AR49" s="70">
        <v>4</v>
      </c>
    </row>
    <row r="50" spans="1:47" x14ac:dyDescent="0.2">
      <c r="G50" s="28" t="s">
        <v>465</v>
      </c>
      <c r="H50">
        <v>0</v>
      </c>
      <c r="I50" s="63"/>
      <c r="J50" s="63"/>
      <c r="K50" s="94"/>
      <c r="L50" s="63"/>
      <c r="M50" s="38" t="s">
        <v>472</v>
      </c>
      <c r="N50" s="36">
        <v>3</v>
      </c>
      <c r="O50" s="418" t="s">
        <v>382</v>
      </c>
      <c r="P50" s="418"/>
      <c r="Q50" s="418"/>
      <c r="R50" s="418"/>
      <c r="S50" s="418"/>
      <c r="T50" s="418"/>
      <c r="X50" s="38">
        <v>3</v>
      </c>
      <c r="Y50" s="36">
        <v>3</v>
      </c>
      <c r="Z50" s="418" t="s">
        <v>394</v>
      </c>
      <c r="AA50" s="418"/>
      <c r="AB50" s="418"/>
      <c r="AC50" s="418"/>
      <c r="AD50" s="418"/>
      <c r="AE50" s="424"/>
      <c r="AF50" s="69">
        <v>0</v>
      </c>
      <c r="AG50" s="70">
        <v>3</v>
      </c>
      <c r="AI50" s="74" t="s">
        <v>501</v>
      </c>
      <c r="AJ50" s="174">
        <v>3</v>
      </c>
      <c r="AK50" s="418" t="s">
        <v>510</v>
      </c>
      <c r="AL50" s="418"/>
      <c r="AM50" s="418"/>
      <c r="AN50" s="418"/>
      <c r="AO50" s="418"/>
      <c r="AP50" s="424"/>
      <c r="AQ50" s="69">
        <v>4</v>
      </c>
      <c r="AR50" s="177">
        <v>3</v>
      </c>
    </row>
    <row r="51" spans="1:47" x14ac:dyDescent="0.2">
      <c r="M51" s="38" t="s">
        <v>423</v>
      </c>
      <c r="N51" s="36">
        <v>2</v>
      </c>
      <c r="O51" s="418" t="s">
        <v>383</v>
      </c>
      <c r="P51" s="418"/>
      <c r="Q51" s="418"/>
      <c r="R51" s="418"/>
      <c r="S51" s="418"/>
      <c r="T51" s="418"/>
      <c r="X51" s="38">
        <v>2</v>
      </c>
      <c r="Y51" s="36">
        <v>2</v>
      </c>
      <c r="Z51" s="418" t="s">
        <v>395</v>
      </c>
      <c r="AA51" s="418"/>
      <c r="AB51" s="418"/>
      <c r="AC51" s="418"/>
      <c r="AD51" s="418"/>
      <c r="AE51" s="424"/>
      <c r="AF51" s="69">
        <v>0</v>
      </c>
      <c r="AG51" s="70">
        <v>2</v>
      </c>
      <c r="AI51" s="74" t="s">
        <v>502</v>
      </c>
      <c r="AJ51" s="36">
        <v>2</v>
      </c>
      <c r="AK51" s="418" t="s">
        <v>512</v>
      </c>
      <c r="AL51" s="418"/>
      <c r="AM51" s="418"/>
      <c r="AN51" s="418"/>
      <c r="AO51" s="418"/>
      <c r="AP51" s="424"/>
      <c r="AQ51" s="69">
        <v>0</v>
      </c>
      <c r="AR51" s="70">
        <v>2</v>
      </c>
    </row>
    <row r="52" spans="1:47" x14ac:dyDescent="0.2">
      <c r="M52" s="38" t="s">
        <v>384</v>
      </c>
      <c r="N52" s="36">
        <v>1</v>
      </c>
      <c r="O52" s="418" t="s">
        <v>385</v>
      </c>
      <c r="P52" s="418"/>
      <c r="Q52" s="418"/>
      <c r="R52" s="418"/>
      <c r="S52" s="418"/>
      <c r="T52" s="418"/>
      <c r="X52" s="38">
        <v>1</v>
      </c>
      <c r="Y52" s="36">
        <v>1</v>
      </c>
      <c r="Z52" s="418" t="s">
        <v>396</v>
      </c>
      <c r="AA52" s="418"/>
      <c r="AB52" s="418"/>
      <c r="AC52" s="418"/>
      <c r="AD52" s="418"/>
      <c r="AE52" s="424"/>
      <c r="AF52" s="69">
        <v>0</v>
      </c>
      <c r="AG52" s="70">
        <v>1</v>
      </c>
      <c r="AI52" s="75" t="s">
        <v>503</v>
      </c>
      <c r="AJ52" s="36">
        <v>1</v>
      </c>
      <c r="AK52" s="418"/>
      <c r="AL52" s="418"/>
      <c r="AM52" s="418"/>
      <c r="AN52" s="418"/>
      <c r="AO52" s="418"/>
      <c r="AP52" s="424"/>
      <c r="AQ52" s="69">
        <v>0</v>
      </c>
      <c r="AR52" s="70">
        <v>1</v>
      </c>
    </row>
    <row r="53" spans="1:47" x14ac:dyDescent="0.2">
      <c r="X53" s="38">
        <v>0</v>
      </c>
      <c r="Y53" s="36">
        <v>0</v>
      </c>
      <c r="Z53" s="418" t="s">
        <v>397</v>
      </c>
      <c r="AA53" s="418"/>
      <c r="AB53" s="418"/>
      <c r="AC53" s="418"/>
      <c r="AD53" s="418"/>
      <c r="AE53" s="425"/>
      <c r="AF53" s="71">
        <v>0</v>
      </c>
      <c r="AG53" s="72">
        <v>0</v>
      </c>
      <c r="AI53" s="74" t="s">
        <v>504</v>
      </c>
      <c r="AJ53" s="36">
        <v>0</v>
      </c>
      <c r="AK53" s="418"/>
      <c r="AL53" s="418"/>
      <c r="AM53" s="418"/>
      <c r="AN53" s="418"/>
      <c r="AO53" s="418"/>
      <c r="AP53" s="425"/>
      <c r="AQ53" s="71">
        <v>0</v>
      </c>
      <c r="AR53" s="72">
        <v>0</v>
      </c>
    </row>
    <row r="54" spans="1:47" x14ac:dyDescent="0.2">
      <c r="X54" s="419" t="s">
        <v>505</v>
      </c>
      <c r="Y54" s="419"/>
      <c r="Z54" s="419"/>
      <c r="AA54" s="419"/>
      <c r="AB54" s="419"/>
      <c r="AC54" s="419"/>
      <c r="AD54" s="419"/>
      <c r="AF54" s="28" t="s">
        <v>423</v>
      </c>
      <c r="AG54" s="51">
        <f>(AF49*AG49+AF50*AG50+AF51*AG51+AF52*AG52+AF53*AG53)/SUM(AF49:AF53)</f>
        <v>4</v>
      </c>
      <c r="AI54" s="419" t="str">
        <f>X54</f>
        <v>NB: For this criteria either you find the information at the beginning of the main strategy. If not take average answer from the questionnaires. Fill in answers in table above</v>
      </c>
      <c r="AJ54" s="419"/>
      <c r="AK54" s="419"/>
      <c r="AL54" s="419"/>
      <c r="AM54" s="419"/>
      <c r="AN54" s="419"/>
      <c r="AO54" s="419"/>
      <c r="AQ54" s="28" t="s">
        <v>423</v>
      </c>
      <c r="AR54" s="51">
        <f>(AQ49*AR49+AQ50*AR50+AQ51*AR51+AQ52*AR52+AQ53*AR53)/SUM(AQ49:AQ53)</f>
        <v>3</v>
      </c>
    </row>
    <row r="55" spans="1:47" ht="22.5" x14ac:dyDescent="0.2">
      <c r="A55" s="28" t="s">
        <v>464</v>
      </c>
      <c r="B55" s="61" t="s">
        <v>469</v>
      </c>
      <c r="C55" s="62" t="s">
        <v>461</v>
      </c>
      <c r="G55" s="28" t="s">
        <v>463</v>
      </c>
      <c r="I55" s="65" t="s">
        <v>470</v>
      </c>
      <c r="J55" s="28" t="s">
        <v>429</v>
      </c>
      <c r="K55" s="92" t="s">
        <v>479</v>
      </c>
      <c r="M55" s="28" t="s">
        <v>464</v>
      </c>
      <c r="N55" s="28" t="s">
        <v>468</v>
      </c>
      <c r="O55" s="64" t="s">
        <v>466</v>
      </c>
      <c r="T55" s="65" t="s">
        <v>470</v>
      </c>
      <c r="U55" s="28" t="s">
        <v>429</v>
      </c>
      <c r="V55" s="92" t="s">
        <v>479</v>
      </c>
      <c r="X55" t="str">
        <f>M55</f>
        <v>Criteria</v>
      </c>
      <c r="Y55" s="28" t="s">
        <v>391</v>
      </c>
      <c r="Z55" s="64" t="s">
        <v>390</v>
      </c>
      <c r="AD55" s="65" t="s">
        <v>470</v>
      </c>
      <c r="AE55" s="28" t="s">
        <v>429</v>
      </c>
      <c r="AF55" s="28" t="s">
        <v>479</v>
      </c>
      <c r="AI55" t="str">
        <f>X55</f>
        <v>Criteria</v>
      </c>
      <c r="AJ55" s="28" t="e">
        <f>AJ44</f>
        <v>#REF!</v>
      </c>
      <c r="AK55" s="64" t="s">
        <v>508</v>
      </c>
      <c r="AO55" s="65" t="s">
        <v>389</v>
      </c>
      <c r="AP55" s="28" t="s">
        <v>429</v>
      </c>
      <c r="AQ55" s="28" t="s">
        <v>479</v>
      </c>
    </row>
    <row r="56" spans="1:47" x14ac:dyDescent="0.2">
      <c r="G56" s="28" t="s">
        <v>465</v>
      </c>
      <c r="I56" s="39">
        <v>3</v>
      </c>
      <c r="J56" s="56">
        <v>0.25</v>
      </c>
      <c r="K56" s="91">
        <f>I56*J56</f>
        <v>0.75</v>
      </c>
      <c r="O56" s="64" t="s">
        <v>467</v>
      </c>
      <c r="T56" s="39">
        <v>4</v>
      </c>
      <c r="U56" s="56">
        <v>0.25</v>
      </c>
      <c r="V56" s="91">
        <f>T56*U56</f>
        <v>1</v>
      </c>
      <c r="Z56" s="64"/>
      <c r="AD56" s="79">
        <v>4</v>
      </c>
      <c r="AE56" s="56">
        <v>0.25</v>
      </c>
      <c r="AF56" s="80">
        <f>AD56*AE56</f>
        <v>1</v>
      </c>
      <c r="AK56" s="64" t="s">
        <v>509</v>
      </c>
      <c r="AO56" s="79">
        <v>3</v>
      </c>
      <c r="AP56" s="56">
        <v>0.25</v>
      </c>
      <c r="AQ56" s="80">
        <f>AO56*AP56</f>
        <v>0.75</v>
      </c>
      <c r="AS56" s="367" t="s">
        <v>506</v>
      </c>
      <c r="AT56" s="409"/>
      <c r="AU56" s="76">
        <f>K56+V56+AF56+AQ56</f>
        <v>3.5</v>
      </c>
    </row>
  </sheetData>
  <mergeCells count="95">
    <mergeCell ref="X32:AD32"/>
    <mergeCell ref="AI32:AO32"/>
    <mergeCell ref="AS34:AT34"/>
    <mergeCell ref="AK29:AO29"/>
    <mergeCell ref="O30:T30"/>
    <mergeCell ref="Z30:AD30"/>
    <mergeCell ref="AK30:AO30"/>
    <mergeCell ref="Z31:AD31"/>
    <mergeCell ref="AK31:AO31"/>
    <mergeCell ref="A26:C26"/>
    <mergeCell ref="AE26:AE31"/>
    <mergeCell ref="AP26:AP31"/>
    <mergeCell ref="O27:T27"/>
    <mergeCell ref="O28:T28"/>
    <mergeCell ref="Z28:AD28"/>
    <mergeCell ref="AK28:AO28"/>
    <mergeCell ref="O29:T29"/>
    <mergeCell ref="Z29:AD29"/>
    <mergeCell ref="Z19:AD19"/>
    <mergeCell ref="AK19:AO19"/>
    <mergeCell ref="X20:AD20"/>
    <mergeCell ref="AI20:AO20"/>
    <mergeCell ref="AS23:AT23"/>
    <mergeCell ref="AE14:AE19"/>
    <mergeCell ref="AP14:AP19"/>
    <mergeCell ref="O17:T17"/>
    <mergeCell ref="Z17:AD17"/>
    <mergeCell ref="AK17:AO17"/>
    <mergeCell ref="O18:T18"/>
    <mergeCell ref="Z18:AD18"/>
    <mergeCell ref="AK18:AO18"/>
    <mergeCell ref="AI9:AO9"/>
    <mergeCell ref="AS12:AT12"/>
    <mergeCell ref="A14:C14"/>
    <mergeCell ref="O15:T15"/>
    <mergeCell ref="O16:T16"/>
    <mergeCell ref="Z16:AD16"/>
    <mergeCell ref="AK16:AO16"/>
    <mergeCell ref="X9:AD9"/>
    <mergeCell ref="O4:T4"/>
    <mergeCell ref="O5:T5"/>
    <mergeCell ref="AE3:AE8"/>
    <mergeCell ref="X2:AG2"/>
    <mergeCell ref="AI2:AR2"/>
    <mergeCell ref="AP3:AP8"/>
    <mergeCell ref="AK5:AO5"/>
    <mergeCell ref="AK6:AO6"/>
    <mergeCell ref="AK7:AO7"/>
    <mergeCell ref="AK8:AO8"/>
    <mergeCell ref="Z5:AD5"/>
    <mergeCell ref="Z6:AD6"/>
    <mergeCell ref="Z7:AD7"/>
    <mergeCell ref="Z8:AD8"/>
    <mergeCell ref="AP37:AP42"/>
    <mergeCell ref="O38:T38"/>
    <mergeCell ref="O39:T39"/>
    <mergeCell ref="Z39:AD39"/>
    <mergeCell ref="AK39:AO39"/>
    <mergeCell ref="O40:T40"/>
    <mergeCell ref="Z40:AD40"/>
    <mergeCell ref="AK40:AO40"/>
    <mergeCell ref="O41:T41"/>
    <mergeCell ref="Z41:AD41"/>
    <mergeCell ref="AK41:AO41"/>
    <mergeCell ref="Z42:AD42"/>
    <mergeCell ref="AK42:AO42"/>
    <mergeCell ref="AE37:AE42"/>
    <mergeCell ref="AS56:AT56"/>
    <mergeCell ref="X43:AD43"/>
    <mergeCell ref="AI43:AO43"/>
    <mergeCell ref="AS45:AT45"/>
    <mergeCell ref="AE48:AE53"/>
    <mergeCell ref="AP48:AP53"/>
    <mergeCell ref="Z50:AD50"/>
    <mergeCell ref="AK50:AO50"/>
    <mergeCell ref="Z51:AD51"/>
    <mergeCell ref="AK51:AO51"/>
    <mergeCell ref="Z52:AD52"/>
    <mergeCell ref="AK52:AO52"/>
    <mergeCell ref="A48:D48"/>
    <mergeCell ref="M1:R1"/>
    <mergeCell ref="Z53:AD53"/>
    <mergeCell ref="AK53:AO53"/>
    <mergeCell ref="X54:AD54"/>
    <mergeCell ref="AI54:AO54"/>
    <mergeCell ref="O49:T49"/>
    <mergeCell ref="O50:T50"/>
    <mergeCell ref="O51:T51"/>
    <mergeCell ref="O52:T52"/>
    <mergeCell ref="O6:T6"/>
    <mergeCell ref="O7:T7"/>
    <mergeCell ref="M2:U2"/>
    <mergeCell ref="A3:C3"/>
    <mergeCell ref="F1:L1"/>
    <mergeCell ref="A2:I2"/>
  </mergeCells>
  <phoneticPr fontId="41" type="noConversion"/>
  <pageMargins left="0.7" right="0.7" top="0.75" bottom="0.75" header="0.3" footer="0.3"/>
  <colBreaks count="4" manualBreakCount="4">
    <brk id="12" max="1048575" man="1"/>
    <brk id="23" max="1048575" man="1"/>
    <brk id="34" max="1048575" man="1"/>
    <brk id="47" max="1048575" man="1"/>
  </colBreaks>
  <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2"/>
  <sheetViews>
    <sheetView workbookViewId="0">
      <selection activeCell="R55" sqref="R55"/>
    </sheetView>
  </sheetViews>
  <sheetFormatPr defaultColWidth="9.140625" defaultRowHeight="12.75" x14ac:dyDescent="0.2"/>
  <cols>
    <col min="6" max="6" width="3.28515625" customWidth="1"/>
    <col min="7" max="8" width="4.42578125" customWidth="1"/>
    <col min="9" max="9" width="10.85546875" customWidth="1"/>
    <col min="10" max="10" width="7" customWidth="1"/>
    <col min="11" max="11" width="6.42578125" style="91" customWidth="1"/>
    <col min="12" max="12" width="4.140625" customWidth="1"/>
    <col min="14" max="14" width="7.140625" customWidth="1"/>
    <col min="20" max="20" width="12" customWidth="1"/>
    <col min="22" max="22" width="9.140625" style="91"/>
    <col min="23" max="23" width="4.28515625" customWidth="1"/>
    <col min="33" max="33" width="9.140625" style="91"/>
  </cols>
  <sheetData>
    <row r="1" spans="1:37" ht="18" customHeight="1" x14ac:dyDescent="0.2">
      <c r="F1" s="421" t="s">
        <v>513</v>
      </c>
      <c r="G1" s="421"/>
      <c r="H1" s="421"/>
      <c r="I1" s="421"/>
      <c r="J1" s="421"/>
      <c r="K1" s="421"/>
      <c r="L1" s="421"/>
      <c r="M1" s="417" t="s">
        <v>514</v>
      </c>
      <c r="N1" s="417"/>
      <c r="O1" s="417"/>
      <c r="P1" s="417"/>
      <c r="Q1" s="417"/>
      <c r="R1" s="417"/>
      <c r="S1" s="417"/>
    </row>
    <row r="2" spans="1:37" ht="18" customHeight="1" x14ac:dyDescent="0.2">
      <c r="A2" s="420" t="s">
        <v>521</v>
      </c>
      <c r="B2" s="422"/>
      <c r="C2" s="422"/>
      <c r="D2" s="422"/>
      <c r="E2" s="422"/>
      <c r="F2" s="422"/>
      <c r="G2" s="422"/>
      <c r="H2" s="422"/>
      <c r="I2" s="422"/>
      <c r="J2" s="50"/>
      <c r="K2" s="93"/>
      <c r="L2" s="63"/>
      <c r="M2" s="420" t="s">
        <v>518</v>
      </c>
      <c r="N2" s="420"/>
      <c r="O2" s="420"/>
      <c r="P2" s="420"/>
      <c r="Q2" s="420"/>
      <c r="R2" s="420"/>
      <c r="S2" s="420"/>
      <c r="T2" s="420"/>
      <c r="U2" s="420"/>
      <c r="X2" s="420" t="s">
        <v>321</v>
      </c>
      <c r="Y2" s="420"/>
      <c r="Z2" s="420"/>
      <c r="AA2" s="420"/>
      <c r="AB2" s="420"/>
      <c r="AC2" s="420"/>
      <c r="AD2" s="420"/>
      <c r="AE2" s="420"/>
      <c r="AF2" s="420"/>
    </row>
    <row r="3" spans="1:37" ht="18" customHeight="1" x14ac:dyDescent="0.2">
      <c r="A3" s="390" t="str">
        <f>Criteria1.1.1!D6</f>
        <v>Justice Sector</v>
      </c>
      <c r="B3" s="391"/>
      <c r="C3" s="391"/>
      <c r="D3" s="50"/>
      <c r="E3" s="50"/>
      <c r="F3" s="50"/>
      <c r="G3" s="50"/>
      <c r="H3" s="50"/>
      <c r="I3" s="50"/>
      <c r="J3" s="50"/>
      <c r="K3" s="93"/>
      <c r="L3" s="63"/>
      <c r="M3" s="49"/>
      <c r="N3" s="49" t="s">
        <v>496</v>
      </c>
      <c r="O3" s="49"/>
      <c r="P3" s="428"/>
      <c r="Q3" s="428"/>
      <c r="R3" s="428"/>
      <c r="S3" s="428"/>
      <c r="T3" s="49"/>
      <c r="U3" s="49"/>
      <c r="X3" s="49"/>
      <c r="Y3" s="49" t="s">
        <v>496</v>
      </c>
      <c r="Z3" s="49"/>
      <c r="AA3" s="428"/>
      <c r="AB3" s="428"/>
      <c r="AC3" s="428"/>
      <c r="AD3" s="428"/>
      <c r="AE3" s="49"/>
      <c r="AF3" s="49"/>
    </row>
    <row r="4" spans="1:37" ht="18" customHeight="1" x14ac:dyDescent="0.2">
      <c r="A4" s="28"/>
      <c r="B4" s="38" t="s">
        <v>471</v>
      </c>
      <c r="C4" s="174">
        <v>4</v>
      </c>
      <c r="D4" s="418" t="s">
        <v>523</v>
      </c>
      <c r="E4" s="418"/>
      <c r="F4" s="418"/>
      <c r="G4" s="418"/>
      <c r="H4" s="418"/>
      <c r="I4" s="418"/>
      <c r="J4" s="63"/>
      <c r="K4" s="94"/>
      <c r="L4" s="63"/>
      <c r="M4" s="36" t="s">
        <v>392</v>
      </c>
      <c r="N4" s="36">
        <v>4</v>
      </c>
      <c r="O4" s="418" t="s">
        <v>412</v>
      </c>
      <c r="P4" s="418"/>
      <c r="Q4" s="418"/>
      <c r="R4" s="418"/>
      <c r="S4" s="418"/>
      <c r="T4" s="418"/>
      <c r="X4" s="36" t="s">
        <v>324</v>
      </c>
      <c r="Y4" s="174">
        <v>4</v>
      </c>
      <c r="Z4" s="418" t="s">
        <v>210</v>
      </c>
      <c r="AA4" s="418"/>
      <c r="AB4" s="418"/>
      <c r="AC4" s="418"/>
      <c r="AD4" s="418"/>
      <c r="AE4" s="418"/>
    </row>
    <row r="5" spans="1:37" ht="18" customHeight="1" x14ac:dyDescent="0.2">
      <c r="B5" s="38" t="s">
        <v>472</v>
      </c>
      <c r="C5" s="36">
        <v>3</v>
      </c>
      <c r="D5" s="418" t="s">
        <v>524</v>
      </c>
      <c r="E5" s="418"/>
      <c r="F5" s="418"/>
      <c r="G5" s="418"/>
      <c r="H5" s="418"/>
      <c r="I5" s="418"/>
      <c r="J5" s="63"/>
      <c r="K5" s="94"/>
      <c r="L5" s="63"/>
      <c r="M5" s="36">
        <v>3</v>
      </c>
      <c r="N5" s="121">
        <v>3</v>
      </c>
      <c r="O5" s="418" t="s">
        <v>414</v>
      </c>
      <c r="P5" s="418"/>
      <c r="Q5" s="418"/>
      <c r="R5" s="418"/>
      <c r="S5" s="418"/>
      <c r="T5" s="418"/>
      <c r="X5" s="36" t="s">
        <v>471</v>
      </c>
      <c r="Y5" s="36">
        <v>3</v>
      </c>
      <c r="Z5" s="418" t="s">
        <v>327</v>
      </c>
      <c r="AA5" s="418"/>
      <c r="AB5" s="418"/>
      <c r="AC5" s="418"/>
      <c r="AD5" s="418"/>
      <c r="AE5" s="418"/>
    </row>
    <row r="6" spans="1:37" x14ac:dyDescent="0.2">
      <c r="B6" s="38" t="s">
        <v>423</v>
      </c>
      <c r="C6" s="36">
        <v>2</v>
      </c>
      <c r="D6" s="418" t="s">
        <v>525</v>
      </c>
      <c r="E6" s="418"/>
      <c r="F6" s="418"/>
      <c r="G6" s="418"/>
      <c r="H6" s="418"/>
      <c r="I6" s="418"/>
      <c r="M6" s="36">
        <v>2</v>
      </c>
      <c r="N6" s="121">
        <v>2</v>
      </c>
      <c r="O6" s="418" t="s">
        <v>416</v>
      </c>
      <c r="P6" s="418"/>
      <c r="Q6" s="418"/>
      <c r="R6" s="418"/>
      <c r="S6" s="418"/>
      <c r="T6" s="418"/>
      <c r="X6" s="36" t="s">
        <v>325</v>
      </c>
      <c r="Y6" s="36">
        <v>2</v>
      </c>
      <c r="Z6" s="418" t="s">
        <v>326</v>
      </c>
      <c r="AA6" s="418"/>
      <c r="AB6" s="418"/>
      <c r="AC6" s="418"/>
      <c r="AD6" s="418"/>
      <c r="AE6" s="418"/>
    </row>
    <row r="7" spans="1:37" x14ac:dyDescent="0.2">
      <c r="B7" s="38" t="s">
        <v>384</v>
      </c>
      <c r="C7" s="36">
        <v>1</v>
      </c>
      <c r="D7" s="418" t="s">
        <v>411</v>
      </c>
      <c r="E7" s="418"/>
      <c r="F7" s="418"/>
      <c r="G7" s="418"/>
      <c r="H7" s="418"/>
      <c r="I7" s="418"/>
      <c r="M7" s="36">
        <v>1</v>
      </c>
      <c r="N7" s="121">
        <v>1</v>
      </c>
      <c r="O7" s="418" t="s">
        <v>415</v>
      </c>
      <c r="P7" s="418"/>
      <c r="Q7" s="418"/>
      <c r="R7" s="418"/>
      <c r="S7" s="418"/>
      <c r="T7" s="418"/>
      <c r="X7" s="36" t="s">
        <v>384</v>
      </c>
      <c r="Y7" s="36">
        <v>1</v>
      </c>
      <c r="Z7" s="418" t="s">
        <v>117</v>
      </c>
      <c r="AA7" s="418"/>
      <c r="AB7" s="418"/>
      <c r="AC7" s="418"/>
      <c r="AD7" s="418"/>
      <c r="AE7" s="418"/>
    </row>
    <row r="8" spans="1:37" ht="12.75" customHeight="1" x14ac:dyDescent="0.2">
      <c r="C8" s="59">
        <v>0</v>
      </c>
      <c r="D8" s="418" t="s">
        <v>410</v>
      </c>
      <c r="E8" s="418"/>
      <c r="F8" s="418"/>
      <c r="G8" s="418"/>
      <c r="H8" s="418"/>
      <c r="I8" s="418"/>
      <c r="N8">
        <v>0</v>
      </c>
      <c r="O8" s="418" t="s">
        <v>413</v>
      </c>
      <c r="P8" s="418" t="s">
        <v>413</v>
      </c>
      <c r="Q8" s="418"/>
      <c r="R8" s="418"/>
      <c r="S8" s="418"/>
      <c r="T8" s="418"/>
      <c r="X8" t="s">
        <v>465</v>
      </c>
      <c r="Y8">
        <v>0</v>
      </c>
      <c r="Z8" s="418" t="s">
        <v>118</v>
      </c>
      <c r="AA8" s="418" t="s">
        <v>413</v>
      </c>
      <c r="AB8" s="418"/>
      <c r="AC8" s="418"/>
      <c r="AD8" s="418"/>
      <c r="AE8" s="418"/>
    </row>
    <row r="9" spans="1:37" ht="42.75" customHeight="1" x14ac:dyDescent="0.2">
      <c r="M9" s="429" t="s">
        <v>209</v>
      </c>
      <c r="N9" s="430"/>
      <c r="O9" s="430"/>
      <c r="P9" s="430"/>
      <c r="Q9" s="430"/>
      <c r="R9" s="430"/>
      <c r="S9" s="430"/>
      <c r="T9" s="430"/>
      <c r="U9" s="430"/>
    </row>
    <row r="10" spans="1:37" x14ac:dyDescent="0.2">
      <c r="A10" s="28" t="s">
        <v>464</v>
      </c>
      <c r="B10" s="61" t="s">
        <v>516</v>
      </c>
      <c r="C10" s="62" t="s">
        <v>522</v>
      </c>
      <c r="G10" s="28"/>
      <c r="I10" s="65" t="str">
        <f>B10</f>
        <v>1.3.1.1</v>
      </c>
      <c r="J10" s="28" t="s">
        <v>429</v>
      </c>
      <c r="K10" s="92" t="s">
        <v>479</v>
      </c>
      <c r="M10" s="28" t="s">
        <v>464</v>
      </c>
      <c r="N10" s="28" t="s">
        <v>517</v>
      </c>
      <c r="O10" s="64" t="s">
        <v>519</v>
      </c>
      <c r="T10" s="65" t="s">
        <v>520</v>
      </c>
      <c r="U10" s="28" t="s">
        <v>429</v>
      </c>
      <c r="V10" s="92" t="s">
        <v>479</v>
      </c>
      <c r="X10" s="28" t="s">
        <v>464</v>
      </c>
      <c r="Y10" s="28" t="s">
        <v>417</v>
      </c>
      <c r="Z10" s="64" t="s">
        <v>322</v>
      </c>
      <c r="AD10" t="s">
        <v>496</v>
      </c>
      <c r="AE10" s="65" t="str">
        <f>Y10</f>
        <v>1.3.2</v>
      </c>
      <c r="AF10" s="28" t="s">
        <v>429</v>
      </c>
      <c r="AG10" s="92" t="s">
        <v>479</v>
      </c>
    </row>
    <row r="11" spans="1:37" x14ac:dyDescent="0.2">
      <c r="G11" s="28"/>
      <c r="I11" s="39">
        <v>4</v>
      </c>
      <c r="J11" s="56">
        <v>0.25</v>
      </c>
      <c r="K11" s="91">
        <f>I11*J11</f>
        <v>1</v>
      </c>
      <c r="O11" s="64"/>
      <c r="T11" s="39">
        <v>2</v>
      </c>
      <c r="U11" s="56">
        <v>0.25</v>
      </c>
      <c r="V11" s="91">
        <f>T11*U11</f>
        <v>0.5</v>
      </c>
      <c r="Z11" s="64" t="s">
        <v>323</v>
      </c>
      <c r="AE11" s="39">
        <v>4</v>
      </c>
      <c r="AF11" s="56">
        <v>0.5</v>
      </c>
      <c r="AG11" s="91">
        <f>AE11*AF11</f>
        <v>2</v>
      </c>
      <c r="AI11" s="367" t="s">
        <v>328</v>
      </c>
      <c r="AJ11" s="409"/>
      <c r="AK11" s="76">
        <f>K11+V11+AG11</f>
        <v>3.5</v>
      </c>
    </row>
    <row r="13" spans="1:37" ht="18" customHeight="1" x14ac:dyDescent="0.2">
      <c r="A13" s="391" t="s">
        <v>66</v>
      </c>
      <c r="B13" s="391"/>
      <c r="C13" s="391"/>
      <c r="D13" s="50"/>
      <c r="E13" s="50"/>
      <c r="F13" s="50"/>
      <c r="G13" s="50"/>
      <c r="H13" s="50"/>
      <c r="I13" s="50"/>
      <c r="J13" s="50"/>
      <c r="K13" s="93"/>
      <c r="L13" s="83"/>
      <c r="M13" s="49"/>
      <c r="N13" s="49" t="s">
        <v>496</v>
      </c>
      <c r="O13" s="49"/>
      <c r="P13" s="428"/>
      <c r="Q13" s="428"/>
      <c r="R13" s="428"/>
      <c r="S13" s="428"/>
      <c r="T13" s="49"/>
      <c r="U13" s="49"/>
      <c r="X13" s="49"/>
      <c r="Y13" s="49" t="s">
        <v>496</v>
      </c>
      <c r="Z13" s="49"/>
      <c r="AA13" s="428"/>
      <c r="AB13" s="428"/>
      <c r="AC13" s="428"/>
      <c r="AD13" s="428"/>
      <c r="AE13" s="49"/>
      <c r="AF13" s="49"/>
    </row>
    <row r="14" spans="1:37" ht="18" customHeight="1" x14ac:dyDescent="0.2">
      <c r="A14" s="28"/>
      <c r="B14" s="38" t="s">
        <v>471</v>
      </c>
      <c r="C14" s="174">
        <v>4</v>
      </c>
      <c r="D14" s="418" t="s">
        <v>523</v>
      </c>
      <c r="E14" s="418"/>
      <c r="F14" s="418"/>
      <c r="G14" s="418"/>
      <c r="H14" s="418"/>
      <c r="I14" s="418"/>
      <c r="J14" s="83"/>
      <c r="K14" s="94"/>
      <c r="L14" s="83"/>
      <c r="M14" s="36" t="s">
        <v>392</v>
      </c>
      <c r="N14" s="36">
        <v>4</v>
      </c>
      <c r="O14" s="418" t="s">
        <v>412</v>
      </c>
      <c r="P14" s="418"/>
      <c r="Q14" s="418"/>
      <c r="R14" s="418"/>
      <c r="S14" s="418"/>
      <c r="T14" s="418"/>
      <c r="X14" s="36" t="s">
        <v>324</v>
      </c>
      <c r="Y14" s="174">
        <v>4</v>
      </c>
      <c r="Z14" s="418" t="str">
        <f>Z4</f>
        <v>Approved at Parlament/Government level</v>
      </c>
      <c r="AA14" s="418"/>
      <c r="AB14" s="418"/>
      <c r="AC14" s="418"/>
      <c r="AD14" s="418"/>
      <c r="AE14" s="418"/>
    </row>
    <row r="15" spans="1:37" ht="18" customHeight="1" x14ac:dyDescent="0.2">
      <c r="B15" s="38" t="s">
        <v>472</v>
      </c>
      <c r="C15" s="36">
        <v>3</v>
      </c>
      <c r="D15" s="418" t="s">
        <v>524</v>
      </c>
      <c r="E15" s="418"/>
      <c r="F15" s="418"/>
      <c r="G15" s="418"/>
      <c r="H15" s="418"/>
      <c r="I15" s="418"/>
      <c r="J15" s="83"/>
      <c r="K15" s="94"/>
      <c r="L15" s="83"/>
      <c r="M15" s="36">
        <v>3</v>
      </c>
      <c r="N15" s="121">
        <v>3</v>
      </c>
      <c r="O15" s="418" t="s">
        <v>414</v>
      </c>
      <c r="P15" s="418"/>
      <c r="Q15" s="418"/>
      <c r="R15" s="418"/>
      <c r="S15" s="418"/>
      <c r="T15" s="418"/>
      <c r="X15" s="36" t="s">
        <v>471</v>
      </c>
      <c r="Y15" s="36">
        <v>3</v>
      </c>
      <c r="Z15" s="418" t="str">
        <f>Z5</f>
        <v>Approved at Ministry level</v>
      </c>
      <c r="AA15" s="418"/>
      <c r="AB15" s="418"/>
      <c r="AC15" s="418"/>
      <c r="AD15" s="418"/>
      <c r="AE15" s="418"/>
    </row>
    <row r="16" spans="1:37" x14ac:dyDescent="0.2">
      <c r="B16" s="38" t="s">
        <v>423</v>
      </c>
      <c r="C16" s="36">
        <v>2</v>
      </c>
      <c r="D16" s="418" t="s">
        <v>525</v>
      </c>
      <c r="E16" s="418"/>
      <c r="F16" s="418"/>
      <c r="G16" s="418"/>
      <c r="H16" s="418"/>
      <c r="I16" s="418"/>
      <c r="M16" s="36">
        <v>2</v>
      </c>
      <c r="N16" s="174">
        <v>2</v>
      </c>
      <c r="O16" s="418" t="s">
        <v>416</v>
      </c>
      <c r="P16" s="418"/>
      <c r="Q16" s="418"/>
      <c r="R16" s="418"/>
      <c r="S16" s="418"/>
      <c r="T16" s="418"/>
      <c r="X16" s="36" t="s">
        <v>325</v>
      </c>
      <c r="Y16" s="36">
        <v>2</v>
      </c>
      <c r="Z16" s="418" t="str">
        <f>Z6</f>
        <v>Approved at Department level</v>
      </c>
      <c r="AA16" s="418"/>
      <c r="AB16" s="418"/>
      <c r="AC16" s="418"/>
      <c r="AD16" s="418"/>
      <c r="AE16" s="418"/>
    </row>
    <row r="17" spans="1:37" x14ac:dyDescent="0.2">
      <c r="B17" s="38" t="s">
        <v>384</v>
      </c>
      <c r="C17" s="36">
        <v>1</v>
      </c>
      <c r="D17" s="418" t="s">
        <v>411</v>
      </c>
      <c r="E17" s="418"/>
      <c r="F17" s="418"/>
      <c r="G17" s="418"/>
      <c r="H17" s="418"/>
      <c r="I17" s="418"/>
      <c r="M17" s="36">
        <v>1</v>
      </c>
      <c r="N17" s="36">
        <v>1</v>
      </c>
      <c r="O17" s="418" t="s">
        <v>415</v>
      </c>
      <c r="P17" s="418"/>
      <c r="Q17" s="418"/>
      <c r="R17" s="418"/>
      <c r="S17" s="418"/>
      <c r="T17" s="418"/>
      <c r="X17" s="36" t="s">
        <v>384</v>
      </c>
      <c r="Y17" s="36">
        <v>1</v>
      </c>
      <c r="Z17" s="418" t="str">
        <f>Z7</f>
        <v>In the preparation/approval at Department level</v>
      </c>
      <c r="AA17" s="418"/>
      <c r="AB17" s="418"/>
      <c r="AC17" s="418"/>
      <c r="AD17" s="418"/>
      <c r="AE17" s="418"/>
    </row>
    <row r="18" spans="1:37" ht="12.75" customHeight="1" x14ac:dyDescent="0.2">
      <c r="C18" s="81">
        <v>0</v>
      </c>
      <c r="D18" s="418" t="s">
        <v>410</v>
      </c>
      <c r="E18" s="418"/>
      <c r="F18" s="418"/>
      <c r="G18" s="418"/>
      <c r="H18" s="418"/>
      <c r="I18" s="418"/>
      <c r="N18">
        <v>0</v>
      </c>
      <c r="O18" s="418" t="s">
        <v>413</v>
      </c>
      <c r="P18" s="418" t="s">
        <v>413</v>
      </c>
      <c r="Q18" s="418"/>
      <c r="R18" s="418"/>
      <c r="S18" s="418"/>
      <c r="T18" s="418"/>
      <c r="X18" t="s">
        <v>465</v>
      </c>
      <c r="Y18">
        <v>0</v>
      </c>
      <c r="Z18" s="418" t="str">
        <f>Z8</f>
        <v>No draft or very preliminary preparation</v>
      </c>
      <c r="AA18" s="418"/>
      <c r="AB18" s="418"/>
      <c r="AC18" s="418"/>
      <c r="AD18" s="418"/>
      <c r="AE18" s="418"/>
    </row>
    <row r="19" spans="1:37" ht="42.75" customHeight="1" x14ac:dyDescent="0.2">
      <c r="M19" s="429" t="s">
        <v>209</v>
      </c>
      <c r="N19" s="430"/>
      <c r="O19" s="430"/>
      <c r="P19" s="430"/>
      <c r="Q19" s="430"/>
      <c r="R19" s="430"/>
      <c r="S19" s="430"/>
      <c r="T19" s="430"/>
      <c r="U19" s="430"/>
    </row>
    <row r="20" spans="1:37" x14ac:dyDescent="0.2">
      <c r="A20" s="28" t="s">
        <v>464</v>
      </c>
      <c r="B20" s="61" t="s">
        <v>516</v>
      </c>
      <c r="C20" s="62" t="s">
        <v>522</v>
      </c>
      <c r="G20" s="28"/>
      <c r="I20" s="65" t="str">
        <f>B20</f>
        <v>1.3.1.1</v>
      </c>
      <c r="J20" s="28" t="s">
        <v>429</v>
      </c>
      <c r="K20" s="92" t="s">
        <v>479</v>
      </c>
      <c r="M20" s="28" t="s">
        <v>464</v>
      </c>
      <c r="N20" s="28" t="s">
        <v>517</v>
      </c>
      <c r="O20" s="64" t="s">
        <v>519</v>
      </c>
      <c r="T20" s="65" t="s">
        <v>520</v>
      </c>
      <c r="U20" s="28" t="s">
        <v>429</v>
      </c>
      <c r="V20" s="92" t="s">
        <v>479</v>
      </c>
      <c r="X20" s="28" t="s">
        <v>464</v>
      </c>
      <c r="Y20" s="28" t="s">
        <v>417</v>
      </c>
      <c r="Z20" s="64" t="s">
        <v>322</v>
      </c>
      <c r="AD20" t="s">
        <v>496</v>
      </c>
      <c r="AE20" s="65" t="str">
        <f>Y20</f>
        <v>1.3.2</v>
      </c>
      <c r="AF20" s="28" t="s">
        <v>429</v>
      </c>
      <c r="AG20" s="92" t="s">
        <v>479</v>
      </c>
    </row>
    <row r="21" spans="1:37" x14ac:dyDescent="0.2">
      <c r="G21" s="28"/>
      <c r="I21" s="39">
        <v>4</v>
      </c>
      <c r="J21" s="56">
        <v>0.25</v>
      </c>
      <c r="K21" s="91">
        <f>I21*J21</f>
        <v>1</v>
      </c>
      <c r="O21" s="64"/>
      <c r="T21" s="39">
        <v>2</v>
      </c>
      <c r="U21" s="56">
        <v>0.25</v>
      </c>
      <c r="V21" s="91">
        <f>T21*U21</f>
        <v>0.5</v>
      </c>
      <c r="Z21" s="64" t="s">
        <v>323</v>
      </c>
      <c r="AE21" s="39">
        <v>4</v>
      </c>
      <c r="AF21" s="56">
        <v>0.5</v>
      </c>
      <c r="AG21" s="91">
        <f>AE21*AF21</f>
        <v>2</v>
      </c>
      <c r="AI21" s="367" t="s">
        <v>328</v>
      </c>
      <c r="AJ21" s="409"/>
      <c r="AK21" s="76">
        <f>K21+V21+AG21</f>
        <v>3.5</v>
      </c>
    </row>
    <row r="23" spans="1:37" ht="18" customHeight="1" x14ac:dyDescent="0.2">
      <c r="A23" s="390" t="str">
        <f>Criteria1.1.1!D35</f>
        <v>Energy Sector</v>
      </c>
      <c r="B23" s="391"/>
      <c r="C23" s="391"/>
      <c r="D23" s="50"/>
      <c r="E23" s="50"/>
      <c r="F23" s="50"/>
      <c r="G23" s="50"/>
      <c r="H23" s="50"/>
      <c r="I23" s="50"/>
      <c r="J23" s="50"/>
      <c r="K23" s="93"/>
      <c r="L23" s="83"/>
      <c r="M23" s="49"/>
      <c r="N23" s="49" t="s">
        <v>496</v>
      </c>
      <c r="O23" s="49"/>
      <c r="P23" s="428"/>
      <c r="Q23" s="428"/>
      <c r="R23" s="428"/>
      <c r="S23" s="428"/>
      <c r="T23" s="49"/>
      <c r="U23" s="49"/>
      <c r="X23" s="49"/>
      <c r="Y23" s="49" t="s">
        <v>496</v>
      </c>
      <c r="Z23" s="49"/>
      <c r="AA23" s="428"/>
      <c r="AB23" s="428"/>
      <c r="AC23" s="428"/>
      <c r="AD23" s="428"/>
      <c r="AE23" s="49"/>
      <c r="AF23" s="49"/>
    </row>
    <row r="24" spans="1:37" ht="18" customHeight="1" x14ac:dyDescent="0.2">
      <c r="A24" s="28"/>
      <c r="B24" s="38" t="s">
        <v>471</v>
      </c>
      <c r="C24" s="174">
        <v>4</v>
      </c>
      <c r="D24" s="418" t="s">
        <v>523</v>
      </c>
      <c r="E24" s="418"/>
      <c r="F24" s="418"/>
      <c r="G24" s="418"/>
      <c r="H24" s="418"/>
      <c r="I24" s="418"/>
      <c r="J24" s="83"/>
      <c r="K24" s="94"/>
      <c r="L24" s="83"/>
      <c r="M24" s="36" t="s">
        <v>392</v>
      </c>
      <c r="N24" s="121">
        <v>4</v>
      </c>
      <c r="O24" s="418" t="s">
        <v>412</v>
      </c>
      <c r="P24" s="418"/>
      <c r="Q24" s="418"/>
      <c r="R24" s="418"/>
      <c r="S24" s="418"/>
      <c r="T24" s="418"/>
      <c r="X24" s="36" t="s">
        <v>324</v>
      </c>
      <c r="Y24" s="174">
        <v>4</v>
      </c>
      <c r="Z24" s="418" t="str">
        <f>Z14</f>
        <v>Approved at Parlament/Government level</v>
      </c>
      <c r="AA24" s="418"/>
      <c r="AB24" s="418"/>
      <c r="AC24" s="418"/>
      <c r="AD24" s="418"/>
      <c r="AE24" s="418"/>
    </row>
    <row r="25" spans="1:37" ht="18" customHeight="1" x14ac:dyDescent="0.2">
      <c r="B25" s="38" t="s">
        <v>472</v>
      </c>
      <c r="C25" s="36">
        <v>3</v>
      </c>
      <c r="D25" s="418" t="s">
        <v>524</v>
      </c>
      <c r="E25" s="418"/>
      <c r="F25" s="418"/>
      <c r="G25" s="418"/>
      <c r="H25" s="418"/>
      <c r="I25" s="418"/>
      <c r="J25" s="83"/>
      <c r="K25" s="94"/>
      <c r="L25" s="83"/>
      <c r="M25" s="36">
        <v>3</v>
      </c>
      <c r="N25" s="174">
        <v>3</v>
      </c>
      <c r="O25" s="418" t="s">
        <v>414</v>
      </c>
      <c r="P25" s="418"/>
      <c r="Q25" s="418"/>
      <c r="R25" s="418"/>
      <c r="S25" s="418"/>
      <c r="T25" s="418"/>
      <c r="X25" s="36" t="s">
        <v>471</v>
      </c>
      <c r="Y25" s="36">
        <v>3</v>
      </c>
      <c r="Z25" s="418" t="str">
        <f>Z15</f>
        <v>Approved at Ministry level</v>
      </c>
      <c r="AA25" s="418"/>
      <c r="AB25" s="418"/>
      <c r="AC25" s="418"/>
      <c r="AD25" s="418"/>
      <c r="AE25" s="418"/>
    </row>
    <row r="26" spans="1:37" x14ac:dyDescent="0.2">
      <c r="B26" s="38" t="s">
        <v>423</v>
      </c>
      <c r="C26" s="36">
        <v>2</v>
      </c>
      <c r="D26" s="418" t="s">
        <v>525</v>
      </c>
      <c r="E26" s="418"/>
      <c r="F26" s="418"/>
      <c r="G26" s="418"/>
      <c r="H26" s="418"/>
      <c r="I26" s="418"/>
      <c r="M26" s="36">
        <v>2</v>
      </c>
      <c r="N26" s="121">
        <v>2</v>
      </c>
      <c r="O26" s="418" t="s">
        <v>416</v>
      </c>
      <c r="P26" s="418"/>
      <c r="Q26" s="418"/>
      <c r="R26" s="418"/>
      <c r="S26" s="418"/>
      <c r="T26" s="418"/>
      <c r="X26" s="36" t="s">
        <v>325</v>
      </c>
      <c r="Y26" s="36">
        <v>2</v>
      </c>
      <c r="Z26" s="418" t="str">
        <f>Z16</f>
        <v>Approved at Department level</v>
      </c>
      <c r="AA26" s="418"/>
      <c r="AB26" s="418"/>
      <c r="AC26" s="418"/>
      <c r="AD26" s="418"/>
      <c r="AE26" s="418"/>
    </row>
    <row r="27" spans="1:37" x14ac:dyDescent="0.2">
      <c r="B27" s="38" t="s">
        <v>384</v>
      </c>
      <c r="C27" s="36">
        <v>1</v>
      </c>
      <c r="D27" s="418" t="s">
        <v>411</v>
      </c>
      <c r="E27" s="418"/>
      <c r="F27" s="418"/>
      <c r="G27" s="418"/>
      <c r="H27" s="418"/>
      <c r="I27" s="418"/>
      <c r="M27" s="36">
        <v>1</v>
      </c>
      <c r="N27" s="36">
        <v>1</v>
      </c>
      <c r="O27" s="418" t="s">
        <v>415</v>
      </c>
      <c r="P27" s="418"/>
      <c r="Q27" s="418"/>
      <c r="R27" s="418"/>
      <c r="S27" s="418"/>
      <c r="T27" s="418"/>
      <c r="X27" s="36" t="s">
        <v>384</v>
      </c>
      <c r="Y27" s="36">
        <v>1</v>
      </c>
      <c r="Z27" s="418" t="str">
        <f>Z17</f>
        <v>In the preparation/approval at Department level</v>
      </c>
      <c r="AA27" s="418"/>
      <c r="AB27" s="418"/>
      <c r="AC27" s="418"/>
      <c r="AD27" s="418"/>
      <c r="AE27" s="418"/>
    </row>
    <row r="28" spans="1:37" ht="12.75" customHeight="1" x14ac:dyDescent="0.2">
      <c r="C28" s="81">
        <v>0</v>
      </c>
      <c r="D28" s="418" t="s">
        <v>410</v>
      </c>
      <c r="E28" s="418"/>
      <c r="F28" s="418"/>
      <c r="G28" s="418"/>
      <c r="H28" s="418"/>
      <c r="I28" s="418"/>
      <c r="N28">
        <v>0</v>
      </c>
      <c r="O28" s="418" t="s">
        <v>413</v>
      </c>
      <c r="P28" s="418" t="s">
        <v>413</v>
      </c>
      <c r="Q28" s="418"/>
      <c r="R28" s="418"/>
      <c r="S28" s="418"/>
      <c r="T28" s="418"/>
      <c r="X28" t="s">
        <v>465</v>
      </c>
      <c r="Y28">
        <v>0</v>
      </c>
      <c r="Z28" s="418" t="str">
        <f>Z18</f>
        <v>No draft or very preliminary preparation</v>
      </c>
      <c r="AA28" s="418"/>
      <c r="AB28" s="418"/>
      <c r="AC28" s="418"/>
      <c r="AD28" s="418"/>
      <c r="AE28" s="418"/>
    </row>
    <row r="29" spans="1:37" ht="42.75" customHeight="1" x14ac:dyDescent="0.2">
      <c r="M29" s="429" t="s">
        <v>209</v>
      </c>
      <c r="N29" s="430"/>
      <c r="O29" s="430"/>
      <c r="P29" s="430"/>
      <c r="Q29" s="430"/>
      <c r="R29" s="430"/>
      <c r="S29" s="430"/>
      <c r="T29" s="430"/>
      <c r="U29" s="430"/>
    </row>
    <row r="30" spans="1:37" x14ac:dyDescent="0.2">
      <c r="A30" s="28" t="s">
        <v>464</v>
      </c>
      <c r="B30" s="61" t="s">
        <v>516</v>
      </c>
      <c r="C30" s="62" t="s">
        <v>522</v>
      </c>
      <c r="G30" s="28"/>
      <c r="I30" s="65" t="str">
        <f>B30</f>
        <v>1.3.1.1</v>
      </c>
      <c r="J30" s="28" t="s">
        <v>429</v>
      </c>
      <c r="K30" s="92" t="s">
        <v>479</v>
      </c>
      <c r="M30" s="28" t="s">
        <v>464</v>
      </c>
      <c r="N30" s="28" t="s">
        <v>517</v>
      </c>
      <c r="O30" s="64" t="s">
        <v>519</v>
      </c>
      <c r="T30" s="65" t="s">
        <v>520</v>
      </c>
      <c r="U30" s="28" t="s">
        <v>429</v>
      </c>
      <c r="V30" s="92" t="s">
        <v>479</v>
      </c>
      <c r="X30" s="28" t="s">
        <v>464</v>
      </c>
      <c r="Y30" s="28" t="s">
        <v>417</v>
      </c>
      <c r="Z30" s="64" t="s">
        <v>322</v>
      </c>
      <c r="AD30" t="s">
        <v>496</v>
      </c>
      <c r="AE30" s="65" t="str">
        <f>Y30</f>
        <v>1.3.2</v>
      </c>
      <c r="AF30" s="28" t="s">
        <v>429</v>
      </c>
      <c r="AG30" s="92" t="s">
        <v>479</v>
      </c>
    </row>
    <row r="31" spans="1:37" x14ac:dyDescent="0.2">
      <c r="G31" s="28"/>
      <c r="I31" s="39">
        <v>4</v>
      </c>
      <c r="J31" s="56">
        <v>0.25</v>
      </c>
      <c r="K31" s="91">
        <f>I31*J31</f>
        <v>1</v>
      </c>
      <c r="O31" s="64"/>
      <c r="T31" s="39">
        <v>3</v>
      </c>
      <c r="U31" s="56">
        <v>0.25</v>
      </c>
      <c r="V31" s="91">
        <f>T31*U31</f>
        <v>0.75</v>
      </c>
      <c r="Z31" s="64" t="s">
        <v>323</v>
      </c>
      <c r="AE31" s="39">
        <v>4</v>
      </c>
      <c r="AF31" s="56">
        <v>0.5</v>
      </c>
      <c r="AG31" s="91">
        <f>AE31*AF31</f>
        <v>2</v>
      </c>
      <c r="AI31" s="367" t="s">
        <v>328</v>
      </c>
      <c r="AJ31" s="409"/>
      <c r="AK31" s="76">
        <f>K31+V31+AG31</f>
        <v>3.75</v>
      </c>
    </row>
    <row r="32" spans="1:37" x14ac:dyDescent="0.2">
      <c r="G32" s="28"/>
      <c r="I32" s="173"/>
      <c r="J32" s="56"/>
      <c r="O32" s="64"/>
      <c r="T32" s="173"/>
      <c r="U32" s="56"/>
      <c r="Z32" s="64"/>
      <c r="AE32" s="39"/>
      <c r="AF32" s="56"/>
      <c r="AI32" s="206"/>
      <c r="AJ32" s="207"/>
      <c r="AK32" s="76"/>
    </row>
    <row r="34" spans="1:37" x14ac:dyDescent="0.2">
      <c r="A34" s="431" t="s">
        <v>76</v>
      </c>
      <c r="B34" s="416"/>
      <c r="C34" s="416"/>
      <c r="D34" s="416"/>
      <c r="E34" s="50"/>
      <c r="F34" s="50"/>
      <c r="G34" s="50"/>
      <c r="H34" s="50"/>
      <c r="I34" s="50"/>
      <c r="J34" s="50"/>
      <c r="K34" s="93"/>
      <c r="L34" s="83"/>
      <c r="M34" s="49"/>
      <c r="N34" s="49" t="s">
        <v>496</v>
      </c>
      <c r="O34" s="49"/>
      <c r="P34" s="428"/>
      <c r="Q34" s="428"/>
      <c r="R34" s="428"/>
      <c r="S34" s="428"/>
      <c r="T34" s="49"/>
      <c r="U34" s="49"/>
      <c r="X34" s="49"/>
      <c r="Y34" s="49" t="s">
        <v>496</v>
      </c>
      <c r="Z34" s="49"/>
      <c r="AA34" s="428"/>
      <c r="AB34" s="428"/>
      <c r="AC34" s="428"/>
      <c r="AD34" s="428"/>
      <c r="AE34" s="49"/>
      <c r="AF34" s="49"/>
    </row>
    <row r="35" spans="1:37" x14ac:dyDescent="0.2">
      <c r="A35" s="28"/>
      <c r="B35" s="38" t="s">
        <v>471</v>
      </c>
      <c r="C35" s="121">
        <v>4</v>
      </c>
      <c r="D35" s="418" t="s">
        <v>523</v>
      </c>
      <c r="E35" s="418"/>
      <c r="F35" s="418"/>
      <c r="G35" s="418"/>
      <c r="H35" s="418"/>
      <c r="I35" s="418"/>
      <c r="J35" s="83"/>
      <c r="K35" s="94"/>
      <c r="L35" s="83"/>
      <c r="M35" s="36" t="s">
        <v>392</v>
      </c>
      <c r="N35" s="36">
        <v>4</v>
      </c>
      <c r="O35" s="418" t="s">
        <v>412</v>
      </c>
      <c r="P35" s="418"/>
      <c r="Q35" s="418"/>
      <c r="R35" s="418"/>
      <c r="S35" s="418"/>
      <c r="T35" s="418"/>
      <c r="X35" s="36" t="s">
        <v>324</v>
      </c>
      <c r="Y35" s="174">
        <v>4</v>
      </c>
      <c r="Z35" s="418" t="str">
        <f>Z24</f>
        <v>Approved at Parlament/Government level</v>
      </c>
      <c r="AA35" s="418"/>
      <c r="AB35" s="418"/>
      <c r="AC35" s="418"/>
      <c r="AD35" s="418"/>
      <c r="AE35" s="418"/>
    </row>
    <row r="36" spans="1:37" x14ac:dyDescent="0.2">
      <c r="B36" s="38" t="s">
        <v>472</v>
      </c>
      <c r="C36" s="121">
        <v>3</v>
      </c>
      <c r="D36" s="418" t="s">
        <v>524</v>
      </c>
      <c r="E36" s="418"/>
      <c r="F36" s="418"/>
      <c r="G36" s="418"/>
      <c r="H36" s="418"/>
      <c r="I36" s="418"/>
      <c r="J36" s="83"/>
      <c r="K36" s="94"/>
      <c r="L36" s="83"/>
      <c r="M36" s="36">
        <v>3</v>
      </c>
      <c r="N36" s="36">
        <v>3</v>
      </c>
      <c r="O36" s="418" t="s">
        <v>414</v>
      </c>
      <c r="P36" s="418"/>
      <c r="Q36" s="418"/>
      <c r="R36" s="418"/>
      <c r="S36" s="418"/>
      <c r="T36" s="418"/>
      <c r="X36" s="36" t="s">
        <v>471</v>
      </c>
      <c r="Y36" s="36">
        <v>3</v>
      </c>
      <c r="Z36" s="418" t="str">
        <f>Z25</f>
        <v>Approved at Ministry level</v>
      </c>
      <c r="AA36" s="418"/>
      <c r="AB36" s="418"/>
      <c r="AC36" s="418"/>
      <c r="AD36" s="418"/>
      <c r="AE36" s="418"/>
    </row>
    <row r="37" spans="1:37" x14ac:dyDescent="0.2">
      <c r="B37" s="38" t="s">
        <v>423</v>
      </c>
      <c r="C37" s="174">
        <v>2</v>
      </c>
      <c r="D37" s="418" t="s">
        <v>525</v>
      </c>
      <c r="E37" s="418"/>
      <c r="F37" s="418"/>
      <c r="G37" s="418"/>
      <c r="H37" s="418"/>
      <c r="I37" s="418"/>
      <c r="M37" s="36">
        <v>2</v>
      </c>
      <c r="N37" s="174">
        <v>2</v>
      </c>
      <c r="O37" s="418" t="s">
        <v>416</v>
      </c>
      <c r="P37" s="418"/>
      <c r="Q37" s="418"/>
      <c r="R37" s="418"/>
      <c r="S37" s="418"/>
      <c r="T37" s="418"/>
      <c r="X37" s="36" t="s">
        <v>325</v>
      </c>
      <c r="Y37" s="36">
        <v>2</v>
      </c>
      <c r="Z37" s="418" t="str">
        <f>Z26</f>
        <v>Approved at Department level</v>
      </c>
      <c r="AA37" s="418"/>
      <c r="AB37" s="418"/>
      <c r="AC37" s="418"/>
      <c r="AD37" s="418"/>
      <c r="AE37" s="418"/>
    </row>
    <row r="38" spans="1:37" x14ac:dyDescent="0.2">
      <c r="B38" s="38" t="s">
        <v>384</v>
      </c>
      <c r="C38" s="121">
        <v>1</v>
      </c>
      <c r="D38" s="418" t="s">
        <v>411</v>
      </c>
      <c r="E38" s="418"/>
      <c r="F38" s="418"/>
      <c r="G38" s="418"/>
      <c r="H38" s="418"/>
      <c r="I38" s="418"/>
      <c r="M38" s="36">
        <v>1</v>
      </c>
      <c r="N38" s="121">
        <v>1</v>
      </c>
      <c r="O38" s="418" t="s">
        <v>415</v>
      </c>
      <c r="P38" s="418"/>
      <c r="Q38" s="418"/>
      <c r="R38" s="418"/>
      <c r="S38" s="418"/>
      <c r="T38" s="418"/>
      <c r="X38" s="36" t="s">
        <v>384</v>
      </c>
      <c r="Y38" s="36">
        <v>1</v>
      </c>
      <c r="Z38" s="418" t="str">
        <f>Z27</f>
        <v>In the preparation/approval at Department level</v>
      </c>
      <c r="AA38" s="418"/>
      <c r="AB38" s="418"/>
      <c r="AC38" s="418"/>
      <c r="AD38" s="418"/>
      <c r="AE38" s="418"/>
    </row>
    <row r="39" spans="1:37" x14ac:dyDescent="0.2">
      <c r="C39" s="81">
        <v>0</v>
      </c>
      <c r="D39" s="418" t="s">
        <v>410</v>
      </c>
      <c r="E39" s="418"/>
      <c r="F39" s="418"/>
      <c r="G39" s="418"/>
      <c r="H39" s="418"/>
      <c r="I39" s="418"/>
      <c r="N39" s="173">
        <v>0</v>
      </c>
      <c r="O39" s="418" t="s">
        <v>413</v>
      </c>
      <c r="P39" s="418" t="s">
        <v>413</v>
      </c>
      <c r="Q39" s="418"/>
      <c r="R39" s="418"/>
      <c r="S39" s="418"/>
      <c r="T39" s="418"/>
      <c r="X39" t="s">
        <v>465</v>
      </c>
      <c r="Y39">
        <v>0</v>
      </c>
      <c r="Z39" s="418" t="str">
        <f>Z28</f>
        <v>No draft or very preliminary preparation</v>
      </c>
      <c r="AA39" s="418"/>
      <c r="AB39" s="418"/>
      <c r="AC39" s="418"/>
      <c r="AD39" s="418"/>
      <c r="AE39" s="418"/>
    </row>
    <row r="41" spans="1:37" x14ac:dyDescent="0.2">
      <c r="A41" s="28" t="s">
        <v>464</v>
      </c>
      <c r="B41" s="61" t="s">
        <v>516</v>
      </c>
      <c r="C41" s="62" t="s">
        <v>522</v>
      </c>
      <c r="G41" s="28"/>
      <c r="I41" s="65" t="str">
        <f>B41</f>
        <v>1.3.1.1</v>
      </c>
      <c r="J41" s="28" t="s">
        <v>429</v>
      </c>
      <c r="K41" s="92" t="s">
        <v>479</v>
      </c>
      <c r="M41" s="28" t="s">
        <v>464</v>
      </c>
      <c r="N41" s="28" t="s">
        <v>517</v>
      </c>
      <c r="O41" s="64" t="s">
        <v>519</v>
      </c>
      <c r="T41" s="65" t="s">
        <v>520</v>
      </c>
      <c r="U41" s="28" t="s">
        <v>429</v>
      </c>
      <c r="V41" s="92" t="s">
        <v>479</v>
      </c>
      <c r="X41" s="28" t="s">
        <v>464</v>
      </c>
      <c r="Y41" s="28" t="s">
        <v>417</v>
      </c>
      <c r="Z41" s="64" t="s">
        <v>322</v>
      </c>
      <c r="AD41" t="s">
        <v>496</v>
      </c>
      <c r="AE41" s="65" t="str">
        <f>Y41</f>
        <v>1.3.2</v>
      </c>
      <c r="AF41" s="28" t="s">
        <v>429</v>
      </c>
      <c r="AG41" s="92" t="s">
        <v>479</v>
      </c>
    </row>
    <row r="42" spans="1:37" ht="12.75" customHeight="1" x14ac:dyDescent="0.2">
      <c r="G42" s="28"/>
      <c r="I42" s="39">
        <v>2</v>
      </c>
      <c r="J42" s="56">
        <v>0.25</v>
      </c>
      <c r="K42" s="91">
        <f>I42*J42</f>
        <v>0.5</v>
      </c>
      <c r="O42" s="64"/>
      <c r="T42" s="39">
        <v>2</v>
      </c>
      <c r="U42" s="56">
        <v>0.25</v>
      </c>
      <c r="V42" s="91">
        <f>T42*U42</f>
        <v>0.5</v>
      </c>
      <c r="Z42" s="64" t="s">
        <v>323</v>
      </c>
      <c r="AE42" s="39">
        <v>4</v>
      </c>
      <c r="AF42" s="56">
        <v>0.5</v>
      </c>
      <c r="AG42" s="91">
        <f>AE42*AF42</f>
        <v>2</v>
      </c>
      <c r="AI42" s="367" t="s">
        <v>328</v>
      </c>
      <c r="AJ42" s="409"/>
      <c r="AK42" s="76">
        <f>K42+V42+AG42</f>
        <v>3</v>
      </c>
    </row>
    <row r="44" spans="1:37" x14ac:dyDescent="0.2">
      <c r="A44" s="415" t="str">
        <f>Criteria1.1.1!D56</f>
        <v>Agriculture and Rural Development</v>
      </c>
      <c r="B44" s="416"/>
      <c r="C44" s="416"/>
      <c r="D44" s="416"/>
      <c r="E44" s="50"/>
      <c r="F44" s="50"/>
      <c r="G44" s="50"/>
      <c r="H44" s="50"/>
      <c r="I44" s="50"/>
      <c r="J44" s="50"/>
      <c r="K44" s="93"/>
      <c r="L44" s="83"/>
      <c r="M44" s="49"/>
      <c r="N44" s="49" t="s">
        <v>496</v>
      </c>
      <c r="O44" s="49"/>
      <c r="P44" s="428"/>
      <c r="Q44" s="428"/>
      <c r="R44" s="428"/>
      <c r="S44" s="428"/>
      <c r="T44" s="49"/>
      <c r="U44" s="49"/>
      <c r="X44" s="49"/>
      <c r="Y44" s="49" t="s">
        <v>496</v>
      </c>
      <c r="Z44" s="49"/>
      <c r="AA44" s="428"/>
      <c r="AB44" s="428"/>
      <c r="AC44" s="428"/>
      <c r="AD44" s="428"/>
      <c r="AE44" s="49"/>
      <c r="AF44" s="49"/>
    </row>
    <row r="45" spans="1:37" x14ac:dyDescent="0.2">
      <c r="A45" s="28"/>
      <c r="B45" s="38" t="s">
        <v>471</v>
      </c>
      <c r="C45" s="174">
        <v>4</v>
      </c>
      <c r="D45" s="418" t="s">
        <v>523</v>
      </c>
      <c r="E45" s="418"/>
      <c r="F45" s="418"/>
      <c r="G45" s="418"/>
      <c r="H45" s="418"/>
      <c r="I45" s="418"/>
      <c r="J45" s="83"/>
      <c r="K45" s="94"/>
      <c r="L45" s="83"/>
      <c r="M45" s="36" t="s">
        <v>392</v>
      </c>
      <c r="N45" s="36">
        <v>4</v>
      </c>
      <c r="O45" s="418" t="s">
        <v>412</v>
      </c>
      <c r="P45" s="418"/>
      <c r="Q45" s="418"/>
      <c r="R45" s="418"/>
      <c r="S45" s="418"/>
      <c r="T45" s="418"/>
      <c r="X45" s="36" t="s">
        <v>324</v>
      </c>
      <c r="Y45" s="174">
        <v>4</v>
      </c>
      <c r="Z45" s="418" t="str">
        <f>Z35</f>
        <v>Approved at Parlament/Government level</v>
      </c>
      <c r="AA45" s="418"/>
      <c r="AB45" s="418"/>
      <c r="AC45" s="418"/>
      <c r="AD45" s="418"/>
      <c r="AE45" s="418"/>
    </row>
    <row r="46" spans="1:37" x14ac:dyDescent="0.2">
      <c r="B46" s="38" t="s">
        <v>472</v>
      </c>
      <c r="C46" s="36">
        <v>3</v>
      </c>
      <c r="D46" s="418" t="s">
        <v>524</v>
      </c>
      <c r="E46" s="418"/>
      <c r="F46" s="418"/>
      <c r="G46" s="418"/>
      <c r="H46" s="418"/>
      <c r="I46" s="418"/>
      <c r="J46" s="83"/>
      <c r="K46" s="94"/>
      <c r="L46" s="83"/>
      <c r="M46" s="36">
        <v>3</v>
      </c>
      <c r="N46" s="174">
        <v>3</v>
      </c>
      <c r="O46" s="418" t="s">
        <v>414</v>
      </c>
      <c r="P46" s="418"/>
      <c r="Q46" s="418"/>
      <c r="R46" s="418"/>
      <c r="S46" s="418"/>
      <c r="T46" s="418"/>
      <c r="X46" s="36" t="s">
        <v>471</v>
      </c>
      <c r="Y46" s="36">
        <v>3</v>
      </c>
      <c r="Z46" s="418" t="str">
        <f>Z36</f>
        <v>Approved at Ministry level</v>
      </c>
      <c r="AA46" s="418"/>
      <c r="AB46" s="418"/>
      <c r="AC46" s="418"/>
      <c r="AD46" s="418"/>
      <c r="AE46" s="418"/>
    </row>
    <row r="47" spans="1:37" x14ac:dyDescent="0.2">
      <c r="B47" s="38" t="s">
        <v>423</v>
      </c>
      <c r="C47" s="36">
        <v>2</v>
      </c>
      <c r="D47" s="418" t="s">
        <v>525</v>
      </c>
      <c r="E47" s="418"/>
      <c r="F47" s="418"/>
      <c r="G47" s="418"/>
      <c r="H47" s="418"/>
      <c r="I47" s="418"/>
      <c r="M47" s="36">
        <v>2</v>
      </c>
      <c r="N47" s="174">
        <v>2</v>
      </c>
      <c r="O47" s="418" t="s">
        <v>416</v>
      </c>
      <c r="P47" s="418"/>
      <c r="Q47" s="418"/>
      <c r="R47" s="418"/>
      <c r="S47" s="418"/>
      <c r="T47" s="418"/>
      <c r="X47" s="36" t="s">
        <v>325</v>
      </c>
      <c r="Y47" s="36">
        <v>2</v>
      </c>
      <c r="Z47" s="418" t="str">
        <f>Z37</f>
        <v>Approved at Department level</v>
      </c>
      <c r="AA47" s="418"/>
      <c r="AB47" s="418"/>
      <c r="AC47" s="418"/>
      <c r="AD47" s="418"/>
      <c r="AE47" s="418"/>
    </row>
    <row r="48" spans="1:37" x14ac:dyDescent="0.2">
      <c r="B48" s="38" t="s">
        <v>384</v>
      </c>
      <c r="C48" s="36">
        <v>1</v>
      </c>
      <c r="D48" s="418" t="s">
        <v>411</v>
      </c>
      <c r="E48" s="418"/>
      <c r="F48" s="418"/>
      <c r="G48" s="418"/>
      <c r="H48" s="418"/>
      <c r="I48" s="418"/>
      <c r="M48" s="36">
        <v>1</v>
      </c>
      <c r="N48" s="36">
        <v>1</v>
      </c>
      <c r="O48" s="418" t="s">
        <v>415</v>
      </c>
      <c r="P48" s="418"/>
      <c r="Q48" s="418"/>
      <c r="R48" s="418"/>
      <c r="S48" s="418"/>
      <c r="T48" s="418"/>
      <c r="X48" s="36" t="s">
        <v>384</v>
      </c>
      <c r="Y48" s="36">
        <v>1</v>
      </c>
      <c r="Z48" s="418" t="str">
        <f>Z38</f>
        <v>In the preparation/approval at Department level</v>
      </c>
      <c r="AA48" s="418"/>
      <c r="AB48" s="418"/>
      <c r="AC48" s="418"/>
      <c r="AD48" s="418"/>
      <c r="AE48" s="418"/>
    </row>
    <row r="49" spans="1:37" x14ac:dyDescent="0.2">
      <c r="C49" s="81">
        <v>0</v>
      </c>
      <c r="D49" s="418" t="s">
        <v>410</v>
      </c>
      <c r="E49" s="418"/>
      <c r="F49" s="418"/>
      <c r="G49" s="418"/>
      <c r="H49" s="418"/>
      <c r="I49" s="418"/>
      <c r="N49">
        <v>0</v>
      </c>
      <c r="O49" s="418" t="s">
        <v>413</v>
      </c>
      <c r="P49" s="418" t="s">
        <v>413</v>
      </c>
      <c r="Q49" s="418"/>
      <c r="R49" s="418"/>
      <c r="S49" s="418"/>
      <c r="T49" s="418"/>
      <c r="X49" t="s">
        <v>465</v>
      </c>
      <c r="Y49">
        <v>0</v>
      </c>
      <c r="Z49" s="418" t="str">
        <f>Z39</f>
        <v>No draft or very preliminary preparation</v>
      </c>
      <c r="AA49" s="418"/>
      <c r="AB49" s="418"/>
      <c r="AC49" s="418"/>
      <c r="AD49" s="418"/>
      <c r="AE49" s="418"/>
    </row>
    <row r="51" spans="1:37" x14ac:dyDescent="0.2">
      <c r="A51" s="28" t="s">
        <v>464</v>
      </c>
      <c r="B51" s="61" t="s">
        <v>516</v>
      </c>
      <c r="C51" s="62" t="s">
        <v>522</v>
      </c>
      <c r="G51" s="28"/>
      <c r="I51" s="65" t="str">
        <f>B51</f>
        <v>1.3.1.1</v>
      </c>
      <c r="J51" s="28" t="s">
        <v>429</v>
      </c>
      <c r="K51" s="92" t="s">
        <v>479</v>
      </c>
      <c r="M51" s="28" t="s">
        <v>464</v>
      </c>
      <c r="N51" s="28" t="s">
        <v>517</v>
      </c>
      <c r="O51" s="64" t="s">
        <v>519</v>
      </c>
      <c r="T51" s="65" t="s">
        <v>520</v>
      </c>
      <c r="U51" s="28" t="s">
        <v>429</v>
      </c>
      <c r="V51" s="92" t="s">
        <v>479</v>
      </c>
      <c r="X51" s="28" t="s">
        <v>464</v>
      </c>
      <c r="Y51" s="28" t="s">
        <v>417</v>
      </c>
      <c r="Z51" s="64" t="s">
        <v>322</v>
      </c>
      <c r="AD51" t="s">
        <v>496</v>
      </c>
      <c r="AE51" s="65" t="str">
        <f>Y51</f>
        <v>1.3.2</v>
      </c>
      <c r="AF51" s="28" t="s">
        <v>429</v>
      </c>
      <c r="AG51" s="92" t="s">
        <v>479</v>
      </c>
    </row>
    <row r="52" spans="1:37" ht="12.75" customHeight="1" x14ac:dyDescent="0.2">
      <c r="G52" s="28"/>
      <c r="I52" s="39">
        <v>4</v>
      </c>
      <c r="J52" s="56">
        <v>0.25</v>
      </c>
      <c r="K52" s="91">
        <f>I52*J52</f>
        <v>1</v>
      </c>
      <c r="O52" s="64"/>
      <c r="T52" s="39">
        <v>2</v>
      </c>
      <c r="U52" s="56">
        <v>0.25</v>
      </c>
      <c r="V52" s="91">
        <f>T52*U52</f>
        <v>0.5</v>
      </c>
      <c r="Z52" s="64" t="s">
        <v>323</v>
      </c>
      <c r="AE52" s="39">
        <v>4</v>
      </c>
      <c r="AF52" s="56">
        <v>0.5</v>
      </c>
      <c r="AG52" s="91">
        <f>AE52*AF52</f>
        <v>2</v>
      </c>
      <c r="AI52" s="367" t="s">
        <v>328</v>
      </c>
      <c r="AJ52" s="409"/>
      <c r="AK52" s="76">
        <f>K52+V52+AG52</f>
        <v>3.5</v>
      </c>
    </row>
  </sheetData>
  <mergeCells count="103">
    <mergeCell ref="AI52:AJ52"/>
    <mergeCell ref="D48:I48"/>
    <mergeCell ref="Z48:AE48"/>
    <mergeCell ref="D49:I49"/>
    <mergeCell ref="O49:T49"/>
    <mergeCell ref="Z49:AE49"/>
    <mergeCell ref="D45:I45"/>
    <mergeCell ref="Z45:AE45"/>
    <mergeCell ref="D46:I46"/>
    <mergeCell ref="Z46:AE46"/>
    <mergeCell ref="D47:I47"/>
    <mergeCell ref="Z47:AE47"/>
    <mergeCell ref="O48:T48"/>
    <mergeCell ref="O45:T45"/>
    <mergeCell ref="O46:T46"/>
    <mergeCell ref="O47:T47"/>
    <mergeCell ref="A44:D44"/>
    <mergeCell ref="O38:T38"/>
    <mergeCell ref="O37:T37"/>
    <mergeCell ref="O35:T35"/>
    <mergeCell ref="O36:T36"/>
    <mergeCell ref="AI42:AJ42"/>
    <mergeCell ref="A34:D34"/>
    <mergeCell ref="P44:S44"/>
    <mergeCell ref="AA44:AD44"/>
    <mergeCell ref="D38:I38"/>
    <mergeCell ref="Z38:AE38"/>
    <mergeCell ref="D39:I39"/>
    <mergeCell ref="O39:T39"/>
    <mergeCell ref="AA23:AD23"/>
    <mergeCell ref="D24:I24"/>
    <mergeCell ref="Z24:AE24"/>
    <mergeCell ref="A23:C23"/>
    <mergeCell ref="O24:T24"/>
    <mergeCell ref="O25:T25"/>
    <mergeCell ref="O26:T26"/>
    <mergeCell ref="O27:T27"/>
    <mergeCell ref="Z39:AE39"/>
    <mergeCell ref="D35:I35"/>
    <mergeCell ref="Z35:AE35"/>
    <mergeCell ref="D36:I36"/>
    <mergeCell ref="Z36:AE36"/>
    <mergeCell ref="D37:I37"/>
    <mergeCell ref="Z37:AE37"/>
    <mergeCell ref="AI31:AJ31"/>
    <mergeCell ref="P34:S34"/>
    <mergeCell ref="AA34:AD34"/>
    <mergeCell ref="D26:I26"/>
    <mergeCell ref="Z26:AE26"/>
    <mergeCell ref="D27:I27"/>
    <mergeCell ref="Z27:AE27"/>
    <mergeCell ref="D28:I28"/>
    <mergeCell ref="O28:T28"/>
    <mergeCell ref="Z28:AE28"/>
    <mergeCell ref="M29:U29"/>
    <mergeCell ref="AI21:AJ21"/>
    <mergeCell ref="O5:T5"/>
    <mergeCell ref="F1:L1"/>
    <mergeCell ref="A2:I2"/>
    <mergeCell ref="M2:U2"/>
    <mergeCell ref="A3:C3"/>
    <mergeCell ref="O4:T4"/>
    <mergeCell ref="D4:I4"/>
    <mergeCell ref="D5:I5"/>
    <mergeCell ref="M19:U19"/>
    <mergeCell ref="Z6:AE6"/>
    <mergeCell ref="AI11:AJ11"/>
    <mergeCell ref="A13:C13"/>
    <mergeCell ref="O14:T14"/>
    <mergeCell ref="O15:T15"/>
    <mergeCell ref="O6:T6"/>
    <mergeCell ref="O7:T7"/>
    <mergeCell ref="P13:S13"/>
    <mergeCell ref="AA13:AD13"/>
    <mergeCell ref="D14:I14"/>
    <mergeCell ref="Z14:AE14"/>
    <mergeCell ref="D15:I15"/>
    <mergeCell ref="Z15:AE15"/>
    <mergeCell ref="D6:I6"/>
    <mergeCell ref="M1:S1"/>
    <mergeCell ref="P3:S3"/>
    <mergeCell ref="D25:I25"/>
    <mergeCell ref="Z25:AE25"/>
    <mergeCell ref="O16:T16"/>
    <mergeCell ref="O17:T17"/>
    <mergeCell ref="D16:I16"/>
    <mergeCell ref="O8:T8"/>
    <mergeCell ref="X2:AF2"/>
    <mergeCell ref="Z16:AE16"/>
    <mergeCell ref="D17:I17"/>
    <mergeCell ref="Z17:AE17"/>
    <mergeCell ref="D18:I18"/>
    <mergeCell ref="O18:T18"/>
    <mergeCell ref="Z18:AE18"/>
    <mergeCell ref="AA3:AD3"/>
    <mergeCell ref="Z4:AE4"/>
    <mergeCell ref="Z5:AE5"/>
    <mergeCell ref="D7:I7"/>
    <mergeCell ref="D8:I8"/>
    <mergeCell ref="M9:U9"/>
    <mergeCell ref="Z7:AE7"/>
    <mergeCell ref="Z8:AE8"/>
    <mergeCell ref="P23:S23"/>
  </mergeCells>
  <phoneticPr fontId="41" type="noConversion"/>
  <pageMargins left="0.7" right="0.7" top="0.75" bottom="0.75" header="0.3" footer="0.3"/>
  <rowBreaks count="1" manualBreakCount="1">
    <brk id="54" max="16383" man="1"/>
  </rowBreaks>
  <colBreaks count="3" manualBreakCount="3">
    <brk id="12" max="1048575" man="1"/>
    <brk id="23" max="1048575" man="1"/>
    <brk id="37" max="1048575" man="1"/>
  </colBreaks>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topLeftCell="D29" workbookViewId="0">
      <selection activeCell="W50" sqref="W50:AB50"/>
    </sheetView>
  </sheetViews>
  <sheetFormatPr defaultColWidth="8" defaultRowHeight="12.75" customHeight="1" x14ac:dyDescent="0.2"/>
  <cols>
    <col min="1" max="1" width="4.42578125" customWidth="1"/>
    <col min="2" max="2" width="50.42578125" customWidth="1"/>
    <col min="3" max="3" width="14.28515625" customWidth="1"/>
    <col min="4" max="5" width="13.42578125" customWidth="1"/>
    <col min="6" max="6" width="9.42578125" customWidth="1"/>
    <col min="7" max="7" width="2.7109375" hidden="1" customWidth="1"/>
    <col min="8" max="8" width="12.42578125" customWidth="1"/>
    <col min="9" max="9" width="3.42578125" customWidth="1"/>
    <col min="10" max="10" width="9.42578125" customWidth="1"/>
    <col min="11" max="18" width="5" customWidth="1"/>
    <col min="19" max="19" width="4.140625" customWidth="1"/>
    <col min="20" max="20" width="3.28515625" customWidth="1"/>
    <col min="21" max="39" width="8" customWidth="1"/>
  </cols>
  <sheetData>
    <row r="1" spans="1:42" x14ac:dyDescent="0.2">
      <c r="A1" s="3"/>
      <c r="B1" s="3"/>
      <c r="C1" s="3"/>
      <c r="D1" s="3"/>
      <c r="E1" s="3"/>
      <c r="F1" s="60" t="s">
        <v>329</v>
      </c>
      <c r="G1" s="452" t="s">
        <v>330</v>
      </c>
      <c r="H1" s="452"/>
      <c r="I1" s="452"/>
      <c r="J1" s="452"/>
      <c r="K1" s="452"/>
      <c r="L1" s="452"/>
      <c r="M1" s="452"/>
      <c r="N1" s="452"/>
      <c r="O1" s="452"/>
      <c r="P1" s="452"/>
      <c r="Q1" s="452"/>
      <c r="R1" s="452"/>
      <c r="S1" s="452"/>
      <c r="T1" s="452"/>
      <c r="U1" s="452"/>
    </row>
    <row r="2" spans="1:42" ht="12.75" customHeight="1" x14ac:dyDescent="0.2">
      <c r="A2" s="3"/>
      <c r="B2" s="450" t="s">
        <v>331</v>
      </c>
      <c r="C2" s="451"/>
      <c r="D2" s="451"/>
      <c r="E2" s="451"/>
      <c r="F2" s="451"/>
      <c r="G2" s="451"/>
      <c r="H2" s="451"/>
      <c r="I2" s="451"/>
      <c r="J2" s="451"/>
      <c r="K2" s="451"/>
      <c r="L2" s="451"/>
      <c r="M2" s="451"/>
      <c r="N2" s="451"/>
      <c r="O2" s="451"/>
      <c r="P2" s="451"/>
      <c r="Q2" s="451"/>
      <c r="R2" s="451"/>
      <c r="S2" s="451"/>
      <c r="U2" s="420" t="s">
        <v>340</v>
      </c>
      <c r="V2" s="422"/>
      <c r="W2" s="422"/>
      <c r="X2" s="422"/>
      <c r="Y2" s="422"/>
      <c r="Z2" s="422"/>
      <c r="AA2" s="422"/>
      <c r="AB2" s="422"/>
      <c r="AD2" s="420" t="s">
        <v>445</v>
      </c>
      <c r="AE2" s="420"/>
      <c r="AF2" s="420"/>
      <c r="AG2" s="420"/>
      <c r="AH2" s="420"/>
      <c r="AI2" s="420"/>
      <c r="AJ2" s="420"/>
      <c r="AK2" s="420"/>
      <c r="AL2" s="420"/>
      <c r="AM2" s="420"/>
    </row>
    <row r="3" spans="1:42" x14ac:dyDescent="0.2">
      <c r="A3" s="3"/>
      <c r="B3" s="3"/>
      <c r="C3" s="3"/>
      <c r="D3" s="3"/>
      <c r="E3" s="3"/>
      <c r="F3" s="3"/>
      <c r="G3" s="3"/>
      <c r="H3" s="3"/>
      <c r="I3" s="3"/>
      <c r="J3" s="3"/>
      <c r="K3" s="3"/>
      <c r="L3" s="3"/>
      <c r="M3" s="3"/>
      <c r="N3" s="3"/>
      <c r="O3" s="3"/>
      <c r="P3" s="3"/>
      <c r="Q3" s="3"/>
      <c r="R3" s="3"/>
    </row>
    <row r="4" spans="1:42" ht="16.5" customHeight="1" x14ac:dyDescent="0.2">
      <c r="A4" s="3"/>
      <c r="B4" s="3"/>
      <c r="C4" s="1" t="s">
        <v>498</v>
      </c>
      <c r="D4" s="1"/>
      <c r="E4" s="1"/>
      <c r="F4" s="1"/>
      <c r="G4" s="3"/>
      <c r="H4" s="3"/>
      <c r="I4" s="3"/>
      <c r="J4" s="235" t="s">
        <v>456</v>
      </c>
      <c r="K4" s="3"/>
      <c r="L4" s="3"/>
      <c r="M4" s="3"/>
      <c r="N4" s="3"/>
      <c r="O4" s="3"/>
      <c r="P4" s="3"/>
      <c r="Q4" s="3"/>
      <c r="R4" s="3"/>
      <c r="U4" s="409" t="s">
        <v>332</v>
      </c>
      <c r="V4" s="409"/>
      <c r="W4" s="409"/>
      <c r="X4" s="409"/>
      <c r="Y4" s="409"/>
      <c r="AD4" s="367" t="s">
        <v>447</v>
      </c>
      <c r="AE4" s="409"/>
      <c r="AF4" s="409"/>
      <c r="AG4" s="409"/>
      <c r="AH4" s="409"/>
    </row>
    <row r="5" spans="1:42" hidden="1" x14ac:dyDescent="0.2">
      <c r="A5" s="3"/>
      <c r="B5" s="18"/>
      <c r="C5" s="399" t="s">
        <v>526</v>
      </c>
      <c r="D5" s="379"/>
      <c r="E5" s="379"/>
      <c r="F5" s="380"/>
      <c r="G5" s="13"/>
      <c r="H5" s="88"/>
      <c r="I5" s="3"/>
      <c r="J5" s="3"/>
      <c r="K5" s="3"/>
      <c r="L5" s="3"/>
      <c r="M5" s="3"/>
      <c r="N5" s="3"/>
      <c r="O5" s="3"/>
      <c r="P5" s="3"/>
      <c r="Q5" s="3"/>
      <c r="R5" s="3"/>
    </row>
    <row r="6" spans="1:42" ht="62.25" customHeight="1" x14ac:dyDescent="0.2">
      <c r="A6" s="6"/>
      <c r="B6" s="15" t="s">
        <v>527</v>
      </c>
      <c r="C6" s="449" t="s">
        <v>29</v>
      </c>
      <c r="D6" s="443"/>
      <c r="E6" s="443"/>
      <c r="F6" s="444"/>
      <c r="G6" s="13"/>
      <c r="H6" s="89" t="s">
        <v>333</v>
      </c>
      <c r="I6" s="169">
        <v>4</v>
      </c>
      <c r="J6" s="58" t="s">
        <v>574</v>
      </c>
      <c r="K6" s="418" t="s">
        <v>442</v>
      </c>
      <c r="L6" s="418"/>
      <c r="M6" s="418"/>
      <c r="N6" s="418"/>
      <c r="O6" s="418"/>
      <c r="P6" s="418"/>
      <c r="Q6" s="418"/>
      <c r="R6" s="418"/>
      <c r="S6" s="418"/>
      <c r="U6" s="38" t="s">
        <v>324</v>
      </c>
      <c r="V6" s="36">
        <v>4</v>
      </c>
      <c r="W6" s="418" t="s">
        <v>334</v>
      </c>
      <c r="X6" s="418"/>
      <c r="Y6" s="418"/>
      <c r="Z6" s="418"/>
      <c r="AA6" s="418"/>
      <c r="AB6" s="418"/>
      <c r="AD6" s="38" t="s">
        <v>419</v>
      </c>
      <c r="AE6" s="36">
        <v>4</v>
      </c>
      <c r="AF6" s="97" t="s">
        <v>450</v>
      </c>
      <c r="AG6" s="82"/>
      <c r="AH6" s="82"/>
      <c r="AI6" s="82"/>
      <c r="AJ6" s="82"/>
      <c r="AK6" s="82"/>
    </row>
    <row r="7" spans="1:42" ht="36" customHeight="1" x14ac:dyDescent="0.2">
      <c r="A7" s="6"/>
      <c r="B7" s="5" t="str">
        <f>Criteria1.1.2!C10</f>
        <v xml:space="preserve">Enhancing the integrity of public institutions and increasing public confidence through strengthening the accountability and transparency </v>
      </c>
      <c r="C7" s="448" t="s">
        <v>491</v>
      </c>
      <c r="D7" s="372"/>
      <c r="E7" s="372"/>
      <c r="F7" s="373"/>
      <c r="G7" s="13"/>
      <c r="H7" s="95" t="s">
        <v>342</v>
      </c>
      <c r="I7" s="40">
        <v>3</v>
      </c>
      <c r="J7" s="58" t="s">
        <v>575</v>
      </c>
      <c r="K7" s="418" t="s">
        <v>444</v>
      </c>
      <c r="L7" s="418"/>
      <c r="M7" s="418"/>
      <c r="N7" s="418"/>
      <c r="O7" s="418"/>
      <c r="P7" s="418"/>
      <c r="Q7" s="418"/>
      <c r="R7" s="418"/>
      <c r="S7" s="418"/>
      <c r="U7" s="38" t="s">
        <v>471</v>
      </c>
      <c r="V7" s="36">
        <v>3</v>
      </c>
      <c r="W7" s="418" t="s">
        <v>338</v>
      </c>
      <c r="X7" s="418"/>
      <c r="Y7" s="418"/>
      <c r="Z7" s="418"/>
      <c r="AA7" s="418"/>
      <c r="AB7" s="418"/>
      <c r="AD7" s="38" t="s">
        <v>421</v>
      </c>
      <c r="AE7" s="36">
        <v>3</v>
      </c>
      <c r="AF7" s="97" t="s">
        <v>451</v>
      </c>
      <c r="AG7" s="82"/>
      <c r="AH7" s="82"/>
      <c r="AI7" s="82"/>
      <c r="AJ7" s="82"/>
      <c r="AK7" s="82"/>
    </row>
    <row r="8" spans="1:42" ht="24" x14ac:dyDescent="0.2">
      <c r="A8" s="6"/>
      <c r="B8" s="5" t="str">
        <f>Criteria1.1.2!D10</f>
        <v>Promotion of culture and best practice of zero tolerance against corruption related to privatisation practices;</v>
      </c>
      <c r="C8" s="448" t="s">
        <v>491</v>
      </c>
      <c r="D8" s="372"/>
      <c r="E8" s="372"/>
      <c r="F8" s="373"/>
      <c r="G8" s="13"/>
      <c r="H8" s="95" t="s">
        <v>343</v>
      </c>
      <c r="I8" s="3">
        <v>2</v>
      </c>
      <c r="J8" s="58" t="s">
        <v>576</v>
      </c>
      <c r="K8" s="418"/>
      <c r="L8" s="418"/>
      <c r="M8" s="418"/>
      <c r="N8" s="418"/>
      <c r="O8" s="418"/>
      <c r="P8" s="418"/>
      <c r="Q8" s="418"/>
      <c r="R8" s="418"/>
      <c r="S8" s="418"/>
      <c r="U8" s="38" t="s">
        <v>423</v>
      </c>
      <c r="V8" s="36">
        <v>2</v>
      </c>
      <c r="W8" s="418" t="s">
        <v>337</v>
      </c>
      <c r="X8" s="418"/>
      <c r="Y8" s="418"/>
      <c r="Z8" s="418"/>
      <c r="AA8" s="418"/>
      <c r="AB8" s="418"/>
      <c r="AD8" s="38" t="s">
        <v>423</v>
      </c>
      <c r="AE8" s="36">
        <v>2</v>
      </c>
      <c r="AF8" s="97" t="s">
        <v>452</v>
      </c>
      <c r="AG8" s="82"/>
      <c r="AH8" s="82"/>
      <c r="AI8" s="82"/>
      <c r="AJ8" s="82"/>
      <c r="AK8" s="82"/>
    </row>
    <row r="9" spans="1:42" ht="24" customHeight="1" x14ac:dyDescent="0.2">
      <c r="A9" s="6"/>
      <c r="B9" s="5" t="str">
        <f>Criteria1.1.2!E10</f>
        <v>Enhancing effectivity and efficiency of inter sectorial and inter institutional coopertaion and establishment of effective mechanisms for investigation, discovery and penalisation of corruption;</v>
      </c>
      <c r="C9" s="448"/>
      <c r="D9" s="372"/>
      <c r="E9" s="372"/>
      <c r="F9" s="373"/>
      <c r="G9" s="13"/>
      <c r="H9" s="96" t="s">
        <v>384</v>
      </c>
      <c r="I9" s="45">
        <v>1</v>
      </c>
      <c r="J9" s="58" t="s">
        <v>577</v>
      </c>
      <c r="K9" s="418"/>
      <c r="L9" s="418"/>
      <c r="M9" s="418"/>
      <c r="N9" s="418"/>
      <c r="O9" s="418"/>
      <c r="P9" s="418"/>
      <c r="Q9" s="418"/>
      <c r="R9" s="418"/>
      <c r="S9" s="418"/>
      <c r="U9" s="38" t="s">
        <v>384</v>
      </c>
      <c r="V9" s="36">
        <v>1</v>
      </c>
      <c r="W9" s="418" t="s">
        <v>335</v>
      </c>
      <c r="X9" s="418"/>
      <c r="Y9" s="418"/>
      <c r="Z9" s="418"/>
      <c r="AA9" s="418"/>
      <c r="AB9" s="418"/>
      <c r="AD9" s="38" t="s">
        <v>448</v>
      </c>
      <c r="AE9" s="36">
        <v>1</v>
      </c>
      <c r="AF9" s="97" t="s">
        <v>453</v>
      </c>
      <c r="AG9" s="82"/>
      <c r="AH9" s="82"/>
      <c r="AI9" s="82"/>
      <c r="AJ9" s="82"/>
      <c r="AK9" s="82"/>
    </row>
    <row r="10" spans="1:42" ht="27" customHeight="1" x14ac:dyDescent="0.2">
      <c r="A10" s="6"/>
      <c r="B10" s="5" t="str">
        <f>Criteria1.1.2!F10</f>
        <v>Implementation of international standards against corruption in the legislative and institutional framework;</v>
      </c>
      <c r="C10" s="448" t="s">
        <v>491</v>
      </c>
      <c r="D10" s="372"/>
      <c r="E10" s="372"/>
      <c r="F10" s="373"/>
      <c r="G10" s="13"/>
      <c r="H10" s="88"/>
      <c r="I10" s="45">
        <v>0</v>
      </c>
      <c r="J10" s="58" t="s">
        <v>578</v>
      </c>
      <c r="K10" s="418" t="s">
        <v>443</v>
      </c>
      <c r="L10" s="418"/>
      <c r="M10" s="418"/>
      <c r="N10" s="418"/>
      <c r="O10" s="418"/>
      <c r="P10" s="418"/>
      <c r="Q10" s="418"/>
      <c r="R10" s="418"/>
      <c r="S10" s="418"/>
      <c r="W10" s="418" t="s">
        <v>336</v>
      </c>
      <c r="X10" s="418"/>
      <c r="Y10" s="418"/>
      <c r="Z10" s="418"/>
      <c r="AA10" s="418"/>
      <c r="AB10" s="418"/>
      <c r="AD10" s="53" t="s">
        <v>449</v>
      </c>
      <c r="AF10" s="97" t="s">
        <v>454</v>
      </c>
      <c r="AG10" s="82"/>
      <c r="AH10" s="82"/>
      <c r="AI10" s="82"/>
      <c r="AJ10" s="82"/>
      <c r="AK10" s="82"/>
    </row>
    <row r="11" spans="1:42" x14ac:dyDescent="0.2">
      <c r="A11" s="3"/>
      <c r="B11" s="3"/>
      <c r="C11" s="4" t="s">
        <v>528</v>
      </c>
      <c r="D11" s="2"/>
      <c r="E11" s="7"/>
      <c r="F11" s="7"/>
      <c r="G11" s="3"/>
      <c r="H11" s="3"/>
      <c r="I11" s="3"/>
      <c r="J11" s="3"/>
      <c r="K11" s="3"/>
      <c r="L11" s="3"/>
      <c r="M11" s="3"/>
      <c r="N11" s="3"/>
      <c r="O11" s="3"/>
      <c r="P11" s="3"/>
      <c r="Q11" s="3"/>
      <c r="R11" s="90" t="s">
        <v>429</v>
      </c>
      <c r="S11" s="90" t="s">
        <v>479</v>
      </c>
      <c r="X11" s="3"/>
      <c r="Y11" s="3"/>
      <c r="Z11" s="3"/>
      <c r="AA11" s="90" t="s">
        <v>429</v>
      </c>
      <c r="AB11" s="90" t="s">
        <v>479</v>
      </c>
      <c r="AG11" s="3"/>
      <c r="AH11" s="3"/>
      <c r="AI11" s="3"/>
      <c r="AJ11" s="90" t="s">
        <v>429</v>
      </c>
      <c r="AK11" s="90" t="s">
        <v>479</v>
      </c>
    </row>
    <row r="12" spans="1:42" x14ac:dyDescent="0.2">
      <c r="A12" s="3"/>
      <c r="B12" s="3"/>
      <c r="C12" s="3"/>
      <c r="D12" s="3"/>
      <c r="E12" s="3"/>
      <c r="F12" s="3"/>
      <c r="G12" s="3"/>
      <c r="J12" s="90"/>
      <c r="K12" s="90"/>
      <c r="L12" s="90"/>
      <c r="M12" s="90"/>
      <c r="N12" s="90"/>
      <c r="O12" s="60" t="s">
        <v>542</v>
      </c>
      <c r="P12" s="90" t="s">
        <v>339</v>
      </c>
      <c r="Q12" s="40">
        <v>3</v>
      </c>
      <c r="R12" s="27">
        <v>0.25</v>
      </c>
      <c r="S12">
        <f>Q12*R12</f>
        <v>0.75</v>
      </c>
      <c r="X12" s="60" t="s">
        <v>542</v>
      </c>
      <c r="Y12" s="90" t="s">
        <v>341</v>
      </c>
      <c r="Z12" s="40">
        <v>2</v>
      </c>
      <c r="AA12" s="27">
        <v>0.25</v>
      </c>
      <c r="AB12">
        <f>Z12*AA12</f>
        <v>0.5</v>
      </c>
      <c r="AG12" s="60" t="s">
        <v>542</v>
      </c>
      <c r="AH12" s="90" t="s">
        <v>446</v>
      </c>
      <c r="AI12" s="40">
        <v>2</v>
      </c>
      <c r="AJ12" s="27">
        <v>0.5</v>
      </c>
      <c r="AK12">
        <f>AI12*AJ12</f>
        <v>1</v>
      </c>
      <c r="AN12" s="367" t="s">
        <v>455</v>
      </c>
      <c r="AO12" s="409"/>
      <c r="AP12" s="98">
        <f>S12+AB12+AK12</f>
        <v>2.25</v>
      </c>
    </row>
    <row r="13" spans="1:42" x14ac:dyDescent="0.2">
      <c r="A13" s="3"/>
      <c r="B13" s="3"/>
      <c r="C13" s="3"/>
      <c r="D13" s="3"/>
      <c r="E13" s="3"/>
      <c r="F13" s="3"/>
      <c r="G13" s="3"/>
      <c r="H13" s="3"/>
      <c r="I13" s="3"/>
      <c r="J13" s="3"/>
      <c r="K13" s="3"/>
      <c r="L13" s="3"/>
      <c r="M13" s="3"/>
      <c r="N13" s="3"/>
      <c r="O13" s="3"/>
      <c r="P13" s="3"/>
      <c r="Q13" s="3"/>
      <c r="R13" s="3"/>
    </row>
    <row r="14" spans="1:42" x14ac:dyDescent="0.2">
      <c r="A14" s="3"/>
      <c r="B14" s="3"/>
      <c r="C14" s="100" t="s">
        <v>498</v>
      </c>
      <c r="D14" s="100"/>
      <c r="E14" s="100"/>
      <c r="F14" s="100"/>
      <c r="G14" s="3"/>
      <c r="H14" s="3"/>
      <c r="I14" s="3"/>
      <c r="J14" s="45" t="s">
        <v>456</v>
      </c>
      <c r="K14" s="3"/>
      <c r="L14" s="3"/>
      <c r="M14" s="3"/>
      <c r="N14" s="3"/>
      <c r="O14" s="3"/>
      <c r="P14" s="3"/>
      <c r="Q14" s="3"/>
      <c r="R14" s="3"/>
      <c r="U14" s="409" t="s">
        <v>332</v>
      </c>
      <c r="V14" s="409"/>
      <c r="W14" s="409"/>
      <c r="X14" s="409"/>
      <c r="Y14" s="409"/>
      <c r="AD14" s="367" t="s">
        <v>447</v>
      </c>
      <c r="AE14" s="409"/>
      <c r="AF14" s="409"/>
      <c r="AG14" s="409"/>
      <c r="AH14" s="409"/>
    </row>
    <row r="15" spans="1:42" x14ac:dyDescent="0.2">
      <c r="A15" s="3"/>
      <c r="B15" s="242"/>
      <c r="C15" s="391" t="s">
        <v>66</v>
      </c>
      <c r="D15" s="391"/>
      <c r="E15" s="391"/>
      <c r="F15" s="392"/>
      <c r="G15" s="13"/>
      <c r="H15" s="88"/>
      <c r="I15" s="3"/>
      <c r="J15" s="3"/>
      <c r="K15" s="3"/>
      <c r="L15" s="3"/>
      <c r="M15" s="3"/>
      <c r="N15" s="3"/>
      <c r="O15" s="3"/>
      <c r="P15" s="3"/>
      <c r="Q15" s="3"/>
      <c r="R15" s="3"/>
    </row>
    <row r="16" spans="1:42" ht="24" customHeight="1" x14ac:dyDescent="0.2">
      <c r="A16" s="101"/>
      <c r="B16" s="240" t="s">
        <v>527</v>
      </c>
      <c r="C16" s="445" t="s">
        <v>64</v>
      </c>
      <c r="D16" s="446"/>
      <c r="E16" s="446"/>
      <c r="F16" s="447"/>
      <c r="G16" s="13"/>
      <c r="H16" s="89" t="s">
        <v>333</v>
      </c>
      <c r="I16" s="3">
        <v>4</v>
      </c>
      <c r="J16" s="58" t="s">
        <v>574</v>
      </c>
      <c r="K16" s="418" t="s">
        <v>442</v>
      </c>
      <c r="L16" s="418"/>
      <c r="M16" s="418"/>
      <c r="N16" s="418"/>
      <c r="O16" s="418"/>
      <c r="P16" s="418"/>
      <c r="Q16" s="418"/>
      <c r="R16" s="418"/>
      <c r="S16" s="418"/>
      <c r="U16" s="38" t="s">
        <v>324</v>
      </c>
      <c r="V16" s="174">
        <v>4</v>
      </c>
      <c r="W16" s="418" t="s">
        <v>334</v>
      </c>
      <c r="X16" s="418"/>
      <c r="Y16" s="418"/>
      <c r="Z16" s="418"/>
      <c r="AA16" s="418"/>
      <c r="AB16" s="418"/>
      <c r="AD16" s="38" t="s">
        <v>419</v>
      </c>
      <c r="AE16" s="36">
        <v>4</v>
      </c>
      <c r="AF16" s="97" t="s">
        <v>450</v>
      </c>
      <c r="AG16" s="82"/>
      <c r="AH16" s="82"/>
      <c r="AI16" s="82"/>
      <c r="AJ16" s="82"/>
      <c r="AK16" s="82"/>
    </row>
    <row r="17" spans="1:42" ht="24" x14ac:dyDescent="0.2">
      <c r="A17" s="101"/>
      <c r="B17" s="219" t="str">
        <f>Criteria1.1.2!C18</f>
        <v xml:space="preserve">strengthening capacities in prevention and fight against the
organized crime
</v>
      </c>
      <c r="C17" s="385" t="s">
        <v>491</v>
      </c>
      <c r="D17" s="386"/>
      <c r="E17" s="386"/>
      <c r="F17" s="387"/>
      <c r="G17" s="13"/>
      <c r="H17" s="95" t="s">
        <v>342</v>
      </c>
      <c r="I17" s="40">
        <v>3</v>
      </c>
      <c r="J17" s="58" t="s">
        <v>575</v>
      </c>
      <c r="K17" s="418" t="s">
        <v>444</v>
      </c>
      <c r="L17" s="418"/>
      <c r="M17" s="418"/>
      <c r="N17" s="418"/>
      <c r="O17" s="418"/>
      <c r="P17" s="418"/>
      <c r="Q17" s="418"/>
      <c r="R17" s="418"/>
      <c r="S17" s="418"/>
      <c r="U17" s="38" t="s">
        <v>471</v>
      </c>
      <c r="V17" s="121">
        <v>3</v>
      </c>
      <c r="W17" s="418" t="s">
        <v>338</v>
      </c>
      <c r="X17" s="418"/>
      <c r="Y17" s="418"/>
      <c r="Z17" s="418"/>
      <c r="AA17" s="418"/>
      <c r="AB17" s="418"/>
      <c r="AD17" s="38" t="s">
        <v>421</v>
      </c>
      <c r="AE17" s="36">
        <v>3</v>
      </c>
      <c r="AF17" s="97" t="s">
        <v>451</v>
      </c>
      <c r="AG17" s="82"/>
      <c r="AH17" s="82"/>
      <c r="AI17" s="82"/>
      <c r="AJ17" s="82"/>
      <c r="AK17" s="82"/>
    </row>
    <row r="18" spans="1:42" ht="36" x14ac:dyDescent="0.2">
      <c r="A18" s="101"/>
      <c r="B18" s="219" t="str">
        <f>Criteria1.1.2!D18</f>
        <v xml:space="preserve">cooperation and coordination between national and
international acts in prevention and fight against the organized crime
</v>
      </c>
      <c r="C18" s="385" t="s">
        <v>491</v>
      </c>
      <c r="D18" s="386"/>
      <c r="E18" s="386"/>
      <c r="F18" s="387"/>
      <c r="G18" s="13"/>
      <c r="H18" s="95" t="s">
        <v>343</v>
      </c>
      <c r="I18" s="169">
        <v>2</v>
      </c>
      <c r="J18" s="58" t="s">
        <v>576</v>
      </c>
      <c r="K18" s="418"/>
      <c r="L18" s="418"/>
      <c r="M18" s="418"/>
      <c r="N18" s="418"/>
      <c r="O18" s="418"/>
      <c r="P18" s="418"/>
      <c r="Q18" s="418"/>
      <c r="R18" s="418"/>
      <c r="S18" s="418"/>
      <c r="U18" s="38" t="s">
        <v>423</v>
      </c>
      <c r="V18" s="36">
        <v>2</v>
      </c>
      <c r="W18" s="418" t="s">
        <v>337</v>
      </c>
      <c r="X18" s="418"/>
      <c r="Y18" s="418"/>
      <c r="Z18" s="418"/>
      <c r="AA18" s="418"/>
      <c r="AB18" s="418"/>
      <c r="AD18" s="38" t="s">
        <v>423</v>
      </c>
      <c r="AE18" s="174">
        <v>2</v>
      </c>
      <c r="AF18" s="97" t="s">
        <v>452</v>
      </c>
      <c r="AG18" s="82"/>
      <c r="AH18" s="82"/>
      <c r="AI18" s="82"/>
      <c r="AJ18" s="82"/>
      <c r="AK18" s="82"/>
    </row>
    <row r="19" spans="1:42" x14ac:dyDescent="0.2">
      <c r="A19" s="101"/>
      <c r="B19" s="219" t="str">
        <f>Criteria1.1.2!E18</f>
        <v>Prevention and fighting forms of organized crime</v>
      </c>
      <c r="C19" s="385" t="s">
        <v>491</v>
      </c>
      <c r="D19" s="386"/>
      <c r="E19" s="386"/>
      <c r="F19" s="387"/>
      <c r="G19" s="13"/>
      <c r="H19" s="96" t="s">
        <v>384</v>
      </c>
      <c r="I19" s="45">
        <v>1</v>
      </c>
      <c r="J19" s="58" t="s">
        <v>577</v>
      </c>
      <c r="K19" s="418"/>
      <c r="L19" s="418"/>
      <c r="M19" s="418"/>
      <c r="N19" s="418"/>
      <c r="O19" s="418"/>
      <c r="P19" s="418"/>
      <c r="Q19" s="418"/>
      <c r="R19" s="418"/>
      <c r="S19" s="418"/>
      <c r="U19" s="38" t="s">
        <v>384</v>
      </c>
      <c r="V19" s="36">
        <v>1</v>
      </c>
      <c r="W19" s="418" t="s">
        <v>335</v>
      </c>
      <c r="X19" s="418"/>
      <c r="Y19" s="418"/>
      <c r="Z19" s="418"/>
      <c r="AA19" s="418"/>
      <c r="AB19" s="418"/>
      <c r="AD19" s="38" t="s">
        <v>448</v>
      </c>
      <c r="AE19" s="36">
        <v>1</v>
      </c>
      <c r="AF19" s="97" t="s">
        <v>453</v>
      </c>
      <c r="AG19" s="82"/>
      <c r="AH19" s="82"/>
      <c r="AI19" s="82"/>
      <c r="AJ19" s="82"/>
      <c r="AK19" s="82"/>
    </row>
    <row r="20" spans="1:42" ht="14.25" customHeight="1" x14ac:dyDescent="0.2">
      <c r="A20" s="101"/>
      <c r="B20" s="219" t="str">
        <f>Criteria1.1.2!F18</f>
        <v>Awareness of citizens on the consequences of organized crime</v>
      </c>
      <c r="C20" s="385" t="s">
        <v>491</v>
      </c>
      <c r="D20" s="386"/>
      <c r="E20" s="386"/>
      <c r="F20" s="387"/>
      <c r="G20" s="13"/>
      <c r="H20" s="88"/>
      <c r="I20" s="45">
        <v>0</v>
      </c>
      <c r="J20" s="58" t="s">
        <v>578</v>
      </c>
      <c r="K20" s="418" t="s">
        <v>443</v>
      </c>
      <c r="L20" s="418"/>
      <c r="M20" s="418"/>
      <c r="N20" s="418"/>
      <c r="O20" s="418"/>
      <c r="P20" s="418"/>
      <c r="Q20" s="418"/>
      <c r="R20" s="418"/>
      <c r="S20" s="418"/>
      <c r="W20" s="418" t="s">
        <v>336</v>
      </c>
      <c r="X20" s="418"/>
      <c r="Y20" s="418"/>
      <c r="Z20" s="418"/>
      <c r="AA20" s="418"/>
      <c r="AB20" s="418"/>
      <c r="AD20" s="53" t="s">
        <v>449</v>
      </c>
      <c r="AF20" s="97" t="s">
        <v>454</v>
      </c>
      <c r="AG20" s="82"/>
      <c r="AH20" s="82"/>
      <c r="AI20" s="82"/>
      <c r="AJ20" s="82"/>
      <c r="AK20" s="82"/>
    </row>
    <row r="21" spans="1:42" x14ac:dyDescent="0.2">
      <c r="A21" s="3"/>
      <c r="B21" s="7"/>
      <c r="C21" s="4" t="s">
        <v>528</v>
      </c>
      <c r="D21" s="2"/>
      <c r="E21" s="7"/>
      <c r="F21" s="7"/>
      <c r="G21" s="3"/>
      <c r="H21" s="3"/>
      <c r="I21" s="3"/>
      <c r="J21" s="3"/>
      <c r="K21" s="3"/>
      <c r="L21" s="3"/>
      <c r="M21" s="3"/>
      <c r="N21" s="3"/>
      <c r="O21" s="3"/>
      <c r="P21" s="3"/>
      <c r="Q21" s="3"/>
      <c r="R21" s="90" t="s">
        <v>429</v>
      </c>
      <c r="S21" s="90" t="s">
        <v>479</v>
      </c>
      <c r="X21" s="3"/>
      <c r="Y21" s="3"/>
      <c r="Z21" s="3"/>
      <c r="AA21" s="90" t="s">
        <v>429</v>
      </c>
      <c r="AB21" s="90" t="s">
        <v>479</v>
      </c>
      <c r="AG21" s="3"/>
      <c r="AH21" s="3"/>
      <c r="AI21" s="3"/>
      <c r="AJ21" s="90" t="s">
        <v>429</v>
      </c>
      <c r="AK21" s="90" t="s">
        <v>479</v>
      </c>
    </row>
    <row r="22" spans="1:42" x14ac:dyDescent="0.2">
      <c r="A22" s="3"/>
      <c r="B22" s="3"/>
      <c r="C22" s="3"/>
      <c r="D22" s="3"/>
      <c r="E22" s="3"/>
      <c r="F22" s="3"/>
      <c r="G22" s="3"/>
      <c r="J22" s="90"/>
      <c r="K22" s="90"/>
      <c r="L22" s="90"/>
      <c r="M22" s="90"/>
      <c r="N22" s="90"/>
      <c r="O22" s="60" t="s">
        <v>542</v>
      </c>
      <c r="P22" s="90" t="s">
        <v>339</v>
      </c>
      <c r="Q22" s="40">
        <v>3</v>
      </c>
      <c r="R22" s="27">
        <v>0.25</v>
      </c>
      <c r="S22">
        <f>Q22*R22</f>
        <v>0.75</v>
      </c>
      <c r="X22" s="60" t="s">
        <v>542</v>
      </c>
      <c r="Y22" s="90" t="s">
        <v>341</v>
      </c>
      <c r="Z22" s="40">
        <v>4</v>
      </c>
      <c r="AA22" s="27">
        <v>0.25</v>
      </c>
      <c r="AB22">
        <f>Z22*AA22</f>
        <v>1</v>
      </c>
      <c r="AG22" s="60" t="s">
        <v>542</v>
      </c>
      <c r="AH22" s="90" t="s">
        <v>446</v>
      </c>
      <c r="AI22" s="40">
        <v>2</v>
      </c>
      <c r="AJ22" s="27">
        <f>AJ12</f>
        <v>0.5</v>
      </c>
      <c r="AK22">
        <f>AI22*AJ22</f>
        <v>1</v>
      </c>
      <c r="AN22" s="367" t="s">
        <v>455</v>
      </c>
      <c r="AO22" s="409"/>
      <c r="AP22" s="98">
        <f>S22+AB22+AK22</f>
        <v>2.75</v>
      </c>
    </row>
    <row r="23" spans="1:42" x14ac:dyDescent="0.2">
      <c r="A23" s="3"/>
      <c r="B23" s="3"/>
      <c r="C23" s="3"/>
      <c r="D23" s="3"/>
      <c r="E23" s="3"/>
      <c r="F23" s="3"/>
      <c r="G23" s="3"/>
      <c r="H23" s="3"/>
      <c r="I23" s="3"/>
      <c r="J23" s="3"/>
      <c r="K23" s="3"/>
      <c r="L23" s="3"/>
      <c r="M23" s="3"/>
      <c r="N23" s="3"/>
      <c r="O23" s="3"/>
      <c r="P23" s="3"/>
      <c r="Q23" s="3"/>
      <c r="R23" s="3"/>
    </row>
    <row r="24" spans="1:42" x14ac:dyDescent="0.2">
      <c r="A24" s="3"/>
      <c r="B24" s="3"/>
      <c r="C24" s="3"/>
      <c r="D24" s="3"/>
      <c r="E24" s="3"/>
      <c r="F24" s="3"/>
      <c r="G24" s="3"/>
      <c r="H24" s="3"/>
      <c r="I24" s="3"/>
      <c r="J24" s="3"/>
      <c r="K24" s="3"/>
      <c r="L24" s="3"/>
      <c r="M24" s="3"/>
      <c r="N24" s="3"/>
      <c r="O24" s="3"/>
      <c r="P24" s="3"/>
      <c r="Q24" s="3"/>
      <c r="R24" s="3"/>
    </row>
    <row r="25" spans="1:42" x14ac:dyDescent="0.2">
      <c r="A25" s="3"/>
      <c r="B25" s="3"/>
      <c r="C25" s="1" t="s">
        <v>498</v>
      </c>
      <c r="D25" s="1"/>
      <c r="E25" s="1"/>
      <c r="F25" s="1"/>
      <c r="G25" s="3"/>
      <c r="H25" s="3"/>
      <c r="I25" s="3"/>
      <c r="J25" s="45" t="s">
        <v>456</v>
      </c>
      <c r="K25" s="3"/>
      <c r="L25" s="3"/>
      <c r="M25" s="3"/>
      <c r="N25" s="3"/>
      <c r="O25" s="3"/>
      <c r="P25" s="3"/>
      <c r="Q25" s="3"/>
      <c r="R25" s="3"/>
      <c r="U25" s="409" t="s">
        <v>332</v>
      </c>
      <c r="V25" s="409"/>
      <c r="W25" s="409"/>
      <c r="X25" s="409"/>
      <c r="Y25" s="409"/>
      <c r="AD25" s="367" t="s">
        <v>447</v>
      </c>
      <c r="AE25" s="409"/>
      <c r="AF25" s="409"/>
      <c r="AG25" s="409"/>
      <c r="AH25" s="409"/>
    </row>
    <row r="26" spans="1:42" ht="9.75" customHeight="1" x14ac:dyDescent="0.2">
      <c r="A26" s="3"/>
      <c r="B26" s="18"/>
      <c r="C26" s="399" t="s">
        <v>529</v>
      </c>
      <c r="D26" s="379"/>
      <c r="E26" s="379"/>
      <c r="F26" s="380"/>
      <c r="G26" s="13"/>
      <c r="H26" s="88"/>
      <c r="I26" s="3"/>
      <c r="J26" s="3"/>
      <c r="K26" s="3"/>
      <c r="L26" s="3"/>
      <c r="M26" s="3"/>
      <c r="N26" s="3"/>
      <c r="O26" s="3"/>
      <c r="P26" s="3"/>
      <c r="Q26" s="3"/>
      <c r="R26" s="3"/>
    </row>
    <row r="27" spans="1:42" ht="75.75" customHeight="1" x14ac:dyDescent="0.2">
      <c r="A27" s="6"/>
      <c r="B27" s="15" t="s">
        <v>527</v>
      </c>
      <c r="C27" s="449" t="s">
        <v>1</v>
      </c>
      <c r="D27" s="443"/>
      <c r="E27" s="443"/>
      <c r="F27" s="444"/>
      <c r="G27" s="13"/>
      <c r="H27" s="89" t="s">
        <v>333</v>
      </c>
      <c r="I27" s="169">
        <v>4</v>
      </c>
      <c r="J27" s="58" t="s">
        <v>574</v>
      </c>
      <c r="K27" s="418" t="s">
        <v>442</v>
      </c>
      <c r="L27" s="418"/>
      <c r="M27" s="418"/>
      <c r="N27" s="418"/>
      <c r="O27" s="418"/>
      <c r="P27" s="418"/>
      <c r="Q27" s="418"/>
      <c r="R27" s="418"/>
      <c r="S27" s="418"/>
      <c r="U27" s="38" t="s">
        <v>324</v>
      </c>
      <c r="V27" s="174">
        <v>4</v>
      </c>
      <c r="W27" s="453" t="s">
        <v>334</v>
      </c>
      <c r="X27" s="453"/>
      <c r="Y27" s="453"/>
      <c r="Z27" s="453"/>
      <c r="AA27" s="453"/>
      <c r="AB27" s="453"/>
      <c r="AD27" s="38" t="s">
        <v>419</v>
      </c>
      <c r="AE27" s="121">
        <v>4</v>
      </c>
      <c r="AF27" s="97" t="s">
        <v>450</v>
      </c>
      <c r="AG27" s="82"/>
      <c r="AH27" s="82"/>
      <c r="AI27" s="82"/>
      <c r="AJ27" s="82"/>
      <c r="AK27" s="82"/>
    </row>
    <row r="28" spans="1:42" ht="36" customHeight="1" x14ac:dyDescent="0.2">
      <c r="A28" s="6"/>
      <c r="B28" s="5" t="str">
        <f>Criteria1.1.2!C27</f>
        <v>Security of sustainable and quality supply</v>
      </c>
      <c r="C28" s="371" t="s">
        <v>491</v>
      </c>
      <c r="D28" s="372"/>
      <c r="E28" s="372"/>
      <c r="F28" s="373"/>
      <c r="G28" s="13"/>
      <c r="H28" s="95" t="s">
        <v>342</v>
      </c>
      <c r="I28" s="3">
        <v>3</v>
      </c>
      <c r="J28" s="58" t="s">
        <v>575</v>
      </c>
      <c r="K28" s="418" t="s">
        <v>444</v>
      </c>
      <c r="L28" s="418"/>
      <c r="M28" s="418"/>
      <c r="N28" s="418"/>
      <c r="O28" s="418"/>
      <c r="P28" s="418"/>
      <c r="Q28" s="418"/>
      <c r="R28" s="418"/>
      <c r="S28" s="418"/>
      <c r="U28" s="38" t="s">
        <v>471</v>
      </c>
      <c r="V28" s="36">
        <v>3</v>
      </c>
      <c r="W28" s="418" t="s">
        <v>338</v>
      </c>
      <c r="X28" s="418"/>
      <c r="Y28" s="418"/>
      <c r="Z28" s="418"/>
      <c r="AA28" s="418"/>
      <c r="AB28" s="418"/>
      <c r="AD28" s="38" t="s">
        <v>421</v>
      </c>
      <c r="AE28" s="121">
        <v>3</v>
      </c>
      <c r="AF28" s="97" t="s">
        <v>451</v>
      </c>
      <c r="AG28" s="82"/>
      <c r="AH28" s="82"/>
      <c r="AI28" s="82"/>
      <c r="AJ28" s="82"/>
      <c r="AK28" s="82"/>
    </row>
    <row r="29" spans="1:42" ht="36.75" customHeight="1" x14ac:dyDescent="0.2">
      <c r="A29" s="6"/>
      <c r="B29" s="5" t="str">
        <f>Criteria1.1.2!D27</f>
        <v>Restructuring of the energy sector</v>
      </c>
      <c r="C29" s="371" t="s">
        <v>491</v>
      </c>
      <c r="D29" s="372"/>
      <c r="E29" s="372"/>
      <c r="F29" s="373"/>
      <c r="G29" s="13"/>
      <c r="H29" s="95" t="s">
        <v>343</v>
      </c>
      <c r="I29" s="3">
        <v>2</v>
      </c>
      <c r="J29" s="58" t="s">
        <v>576</v>
      </c>
      <c r="K29" s="418"/>
      <c r="L29" s="418"/>
      <c r="M29" s="418"/>
      <c r="N29" s="418"/>
      <c r="O29" s="418"/>
      <c r="P29" s="418"/>
      <c r="Q29" s="418"/>
      <c r="R29" s="418"/>
      <c r="S29" s="418"/>
      <c r="U29" s="38" t="s">
        <v>423</v>
      </c>
      <c r="V29" s="36">
        <v>2</v>
      </c>
      <c r="W29" s="418" t="s">
        <v>337</v>
      </c>
      <c r="X29" s="418"/>
      <c r="Y29" s="418"/>
      <c r="Z29" s="418"/>
      <c r="AA29" s="418"/>
      <c r="AB29" s="418"/>
      <c r="AD29" s="38" t="s">
        <v>423</v>
      </c>
      <c r="AE29" s="121">
        <v>2</v>
      </c>
      <c r="AF29" s="97" t="s">
        <v>452</v>
      </c>
      <c r="AG29" s="82"/>
      <c r="AH29" s="82"/>
      <c r="AI29" s="82"/>
      <c r="AJ29" s="82"/>
      <c r="AK29" s="82"/>
    </row>
    <row r="30" spans="1:42" ht="43.5" customHeight="1" x14ac:dyDescent="0.2">
      <c r="A30" s="6"/>
      <c r="B30" s="261" t="s">
        <v>4</v>
      </c>
      <c r="C30" s="448" t="s">
        <v>491</v>
      </c>
      <c r="D30" s="372"/>
      <c r="E30" s="372"/>
      <c r="F30" s="373"/>
      <c r="G30" s="13"/>
      <c r="H30" s="96" t="s">
        <v>384</v>
      </c>
      <c r="I30" s="45">
        <v>1</v>
      </c>
      <c r="J30" s="58" t="s">
        <v>577</v>
      </c>
      <c r="K30" s="418"/>
      <c r="L30" s="418"/>
      <c r="M30" s="418"/>
      <c r="N30" s="418"/>
      <c r="O30" s="418"/>
      <c r="P30" s="418"/>
      <c r="Q30" s="418"/>
      <c r="R30" s="418"/>
      <c r="S30" s="418"/>
      <c r="U30" s="38" t="s">
        <v>384</v>
      </c>
      <c r="V30" s="36">
        <v>1</v>
      </c>
      <c r="W30" s="418" t="s">
        <v>335</v>
      </c>
      <c r="X30" s="418"/>
      <c r="Y30" s="418"/>
      <c r="Z30" s="418"/>
      <c r="AA30" s="418"/>
      <c r="AB30" s="418"/>
      <c r="AD30" s="38" t="s">
        <v>448</v>
      </c>
      <c r="AE30" s="174">
        <v>1</v>
      </c>
      <c r="AF30" s="97" t="s">
        <v>453</v>
      </c>
      <c r="AG30" s="82"/>
      <c r="AH30" s="82"/>
      <c r="AI30" s="82"/>
      <c r="AJ30" s="82"/>
      <c r="AK30" s="82"/>
    </row>
    <row r="31" spans="1:42" x14ac:dyDescent="0.2">
      <c r="A31" s="3"/>
      <c r="B31" s="7"/>
      <c r="C31" s="4" t="s">
        <v>528</v>
      </c>
      <c r="D31" s="2"/>
      <c r="E31" s="7"/>
      <c r="F31" s="7"/>
      <c r="G31" s="3"/>
      <c r="H31" s="88"/>
      <c r="I31" s="45">
        <v>0</v>
      </c>
      <c r="J31" s="58" t="s">
        <v>578</v>
      </c>
      <c r="K31" s="418" t="s">
        <v>443</v>
      </c>
      <c r="L31" s="418"/>
      <c r="M31" s="418"/>
      <c r="N31" s="418"/>
      <c r="O31" s="418"/>
      <c r="P31" s="418"/>
      <c r="Q31" s="418"/>
      <c r="R31" s="418"/>
      <c r="S31" s="418"/>
      <c r="W31" s="418" t="s">
        <v>336</v>
      </c>
      <c r="X31" s="418"/>
      <c r="Y31" s="418"/>
      <c r="Z31" s="418"/>
      <c r="AA31" s="418"/>
      <c r="AB31" s="418"/>
      <c r="AD31" s="53" t="s">
        <v>449</v>
      </c>
      <c r="AF31" s="97" t="s">
        <v>454</v>
      </c>
      <c r="AG31" s="82"/>
      <c r="AH31" s="82"/>
      <c r="AI31" s="82"/>
      <c r="AJ31" s="82"/>
      <c r="AK31" s="82"/>
    </row>
    <row r="32" spans="1:42" ht="12.75" customHeight="1" x14ac:dyDescent="0.2">
      <c r="H32" s="3"/>
      <c r="I32" s="3"/>
      <c r="J32" s="3"/>
      <c r="K32" s="3"/>
      <c r="L32" s="3"/>
      <c r="M32" s="3"/>
      <c r="N32" s="3"/>
      <c r="O32" s="3"/>
      <c r="P32" s="3"/>
      <c r="Q32" s="3"/>
      <c r="R32" s="90" t="s">
        <v>429</v>
      </c>
      <c r="S32" s="90" t="s">
        <v>479</v>
      </c>
      <c r="X32" s="3"/>
      <c r="Y32" s="3"/>
      <c r="Z32" s="3"/>
      <c r="AA32" s="90" t="s">
        <v>429</v>
      </c>
      <c r="AB32" s="90" t="s">
        <v>479</v>
      </c>
      <c r="AG32" s="3"/>
      <c r="AH32" s="3"/>
      <c r="AI32" s="3"/>
      <c r="AJ32" s="90" t="s">
        <v>429</v>
      </c>
      <c r="AK32" s="90" t="s">
        <v>479</v>
      </c>
    </row>
    <row r="33" spans="2:42" ht="12.75" customHeight="1" x14ac:dyDescent="0.2">
      <c r="J33" s="90"/>
      <c r="K33" s="90"/>
      <c r="L33" s="90"/>
      <c r="M33" s="90"/>
      <c r="N33" s="90"/>
      <c r="O33" s="60" t="s">
        <v>542</v>
      </c>
      <c r="P33" s="90" t="s">
        <v>339</v>
      </c>
      <c r="Q33" s="40">
        <v>4</v>
      </c>
      <c r="R33" s="27">
        <v>0.25</v>
      </c>
      <c r="S33">
        <f>Q33*R33</f>
        <v>1</v>
      </c>
      <c r="X33" s="60" t="s">
        <v>542</v>
      </c>
      <c r="Y33" s="90" t="s">
        <v>341</v>
      </c>
      <c r="Z33" s="40">
        <v>4</v>
      </c>
      <c r="AA33" s="27">
        <v>0.25</v>
      </c>
      <c r="AB33">
        <f>Z33*AA33</f>
        <v>1</v>
      </c>
      <c r="AG33" s="60" t="s">
        <v>542</v>
      </c>
      <c r="AH33" s="90" t="s">
        <v>446</v>
      </c>
      <c r="AI33" s="40">
        <v>1</v>
      </c>
      <c r="AJ33" s="27">
        <f>AJ22</f>
        <v>0.5</v>
      </c>
      <c r="AK33">
        <f>AI33*AJ33</f>
        <v>0.5</v>
      </c>
      <c r="AN33" s="367" t="s">
        <v>455</v>
      </c>
      <c r="AO33" s="409"/>
      <c r="AP33" s="98">
        <f>S33+AB33+AK33</f>
        <v>2.5</v>
      </c>
    </row>
    <row r="34" spans="2:42" ht="12.75" customHeight="1" x14ac:dyDescent="0.2">
      <c r="J34" s="90"/>
      <c r="K34" s="90"/>
      <c r="L34" s="90"/>
      <c r="M34" s="90"/>
      <c r="N34" s="90"/>
      <c r="O34" s="60"/>
      <c r="P34" s="90"/>
      <c r="Q34" s="169"/>
      <c r="R34" s="27"/>
      <c r="X34" s="60"/>
      <c r="Y34" s="90"/>
      <c r="Z34" s="169"/>
      <c r="AA34" s="27"/>
      <c r="AG34" s="60"/>
      <c r="AH34" s="90"/>
      <c r="AI34" s="169"/>
      <c r="AJ34" s="27"/>
      <c r="AN34" s="145"/>
      <c r="AO34" s="146"/>
      <c r="AP34" s="98"/>
    </row>
    <row r="35" spans="2:42" ht="12.75" customHeight="1" x14ac:dyDescent="0.2">
      <c r="B35" s="3"/>
      <c r="C35" s="100" t="s">
        <v>498</v>
      </c>
      <c r="D35" s="100"/>
      <c r="E35" s="100"/>
      <c r="F35" s="100"/>
    </row>
    <row r="36" spans="2:42" ht="12.75" customHeight="1" x14ac:dyDescent="0.2">
      <c r="B36" s="242"/>
      <c r="C36" s="433" t="s">
        <v>77</v>
      </c>
      <c r="D36" s="391"/>
      <c r="E36" s="391"/>
      <c r="F36" s="392"/>
      <c r="H36" s="3"/>
      <c r="I36" s="3"/>
      <c r="J36" s="45" t="s">
        <v>456</v>
      </c>
      <c r="K36" s="3"/>
      <c r="L36" s="3"/>
      <c r="M36" s="3"/>
      <c r="N36" s="3"/>
      <c r="O36" s="3"/>
      <c r="P36" s="3"/>
      <c r="Q36" s="3"/>
      <c r="R36" s="3"/>
      <c r="U36" s="409" t="s">
        <v>332</v>
      </c>
      <c r="V36" s="409"/>
      <c r="W36" s="409"/>
      <c r="X36" s="409"/>
      <c r="Y36" s="409"/>
      <c r="AD36" s="367" t="s">
        <v>447</v>
      </c>
      <c r="AE36" s="409"/>
      <c r="AF36" s="409"/>
      <c r="AG36" s="409"/>
      <c r="AH36" s="409"/>
    </row>
    <row r="37" spans="2:42" ht="57.95" customHeight="1" x14ac:dyDescent="0.2">
      <c r="B37" s="241" t="s">
        <v>527</v>
      </c>
      <c r="C37" s="434" t="s">
        <v>10</v>
      </c>
      <c r="D37" s="435"/>
      <c r="E37" s="435"/>
      <c r="F37" s="436"/>
      <c r="H37" s="88"/>
      <c r="I37" s="3"/>
      <c r="J37" s="3"/>
      <c r="K37" s="3"/>
      <c r="L37" s="3"/>
      <c r="M37" s="3"/>
      <c r="N37" s="3"/>
      <c r="O37" s="3"/>
      <c r="P37" s="3"/>
      <c r="Q37" s="3"/>
      <c r="R37" s="3"/>
    </row>
    <row r="38" spans="2:42" ht="54" customHeight="1" x14ac:dyDescent="0.2">
      <c r="B38" s="213" t="s">
        <v>43</v>
      </c>
      <c r="C38" s="432" t="s">
        <v>491</v>
      </c>
      <c r="D38" s="386"/>
      <c r="E38" s="386"/>
      <c r="F38" s="387"/>
      <c r="H38" s="89" t="s">
        <v>333</v>
      </c>
      <c r="I38" s="169">
        <v>4</v>
      </c>
      <c r="J38" s="58" t="s">
        <v>574</v>
      </c>
      <c r="K38" s="418" t="s">
        <v>442</v>
      </c>
      <c r="L38" s="418"/>
      <c r="M38" s="418"/>
      <c r="N38" s="418"/>
      <c r="O38" s="418"/>
      <c r="P38" s="418"/>
      <c r="Q38" s="418"/>
      <c r="R38" s="418"/>
      <c r="S38" s="418"/>
      <c r="U38" s="38" t="s">
        <v>324</v>
      </c>
      <c r="V38" s="36">
        <v>4</v>
      </c>
      <c r="W38" s="418" t="s">
        <v>334</v>
      </c>
      <c r="X38" s="418"/>
      <c r="Y38" s="418"/>
      <c r="Z38" s="418"/>
      <c r="AA38" s="418"/>
      <c r="AB38" s="418"/>
      <c r="AD38" s="38" t="s">
        <v>419</v>
      </c>
      <c r="AE38" s="36">
        <v>4</v>
      </c>
      <c r="AF38" s="97" t="s">
        <v>450</v>
      </c>
      <c r="AG38" s="82"/>
      <c r="AH38" s="82"/>
      <c r="AI38" s="82"/>
      <c r="AJ38" s="82"/>
      <c r="AK38" s="82"/>
    </row>
    <row r="39" spans="2:42" ht="41.25" customHeight="1" x14ac:dyDescent="0.2">
      <c r="B39" s="213" t="s">
        <v>44</v>
      </c>
      <c r="C39" s="432" t="s">
        <v>491</v>
      </c>
      <c r="D39" s="386"/>
      <c r="E39" s="386"/>
      <c r="F39" s="387"/>
      <c r="H39" s="95" t="s">
        <v>342</v>
      </c>
      <c r="I39" s="40">
        <v>3</v>
      </c>
      <c r="J39" s="58" t="s">
        <v>575</v>
      </c>
      <c r="K39" s="418" t="s">
        <v>444</v>
      </c>
      <c r="L39" s="418"/>
      <c r="M39" s="418"/>
      <c r="N39" s="418"/>
      <c r="O39" s="418"/>
      <c r="P39" s="418"/>
      <c r="Q39" s="418"/>
      <c r="R39" s="418"/>
      <c r="S39" s="418"/>
      <c r="U39" s="38" t="s">
        <v>471</v>
      </c>
      <c r="V39" s="121">
        <v>3</v>
      </c>
      <c r="W39" s="418" t="s">
        <v>338</v>
      </c>
      <c r="X39" s="418"/>
      <c r="Y39" s="418"/>
      <c r="Z39" s="418"/>
      <c r="AA39" s="418"/>
      <c r="AB39" s="418"/>
      <c r="AD39" s="38" t="s">
        <v>421</v>
      </c>
      <c r="AE39" s="121">
        <v>3</v>
      </c>
      <c r="AF39" s="97" t="s">
        <v>451</v>
      </c>
      <c r="AG39" s="82"/>
      <c r="AH39" s="82"/>
      <c r="AI39" s="82"/>
      <c r="AJ39" s="82"/>
      <c r="AK39" s="82"/>
    </row>
    <row r="40" spans="2:42" ht="24.6" customHeight="1" x14ac:dyDescent="0.2">
      <c r="B40" s="213" t="s">
        <v>45</v>
      </c>
      <c r="C40" s="432" t="s">
        <v>491</v>
      </c>
      <c r="D40" s="386"/>
      <c r="E40" s="386"/>
      <c r="F40" s="387"/>
      <c r="H40" s="95" t="s">
        <v>343</v>
      </c>
      <c r="I40" s="3">
        <v>2</v>
      </c>
      <c r="J40" s="58" t="s">
        <v>576</v>
      </c>
      <c r="K40" s="418"/>
      <c r="L40" s="418"/>
      <c r="M40" s="418"/>
      <c r="N40" s="418"/>
      <c r="O40" s="418"/>
      <c r="P40" s="418"/>
      <c r="Q40" s="418"/>
      <c r="R40" s="418"/>
      <c r="S40" s="418"/>
      <c r="U40" s="38" t="s">
        <v>423</v>
      </c>
      <c r="V40" s="174">
        <v>2</v>
      </c>
      <c r="W40" s="418" t="s">
        <v>337</v>
      </c>
      <c r="X40" s="418"/>
      <c r="Y40" s="418"/>
      <c r="Z40" s="418"/>
      <c r="AA40" s="418"/>
      <c r="AB40" s="418"/>
      <c r="AD40" s="38" t="s">
        <v>423</v>
      </c>
      <c r="AE40" s="174">
        <v>2</v>
      </c>
      <c r="AF40" s="97" t="s">
        <v>452</v>
      </c>
      <c r="AG40" s="82"/>
      <c r="AH40" s="82"/>
      <c r="AI40" s="82"/>
      <c r="AJ40" s="82"/>
      <c r="AK40" s="82"/>
    </row>
    <row r="41" spans="2:42" ht="24.95" customHeight="1" x14ac:dyDescent="0.2">
      <c r="B41" s="213" t="s">
        <v>46</v>
      </c>
      <c r="C41" s="432" t="s">
        <v>491</v>
      </c>
      <c r="D41" s="386"/>
      <c r="E41" s="386"/>
      <c r="F41" s="387"/>
      <c r="H41" s="96" t="s">
        <v>384</v>
      </c>
      <c r="I41" s="45">
        <v>1</v>
      </c>
      <c r="J41" s="58" t="s">
        <v>577</v>
      </c>
      <c r="K41" s="418"/>
      <c r="L41" s="418"/>
      <c r="M41" s="418"/>
      <c r="N41" s="418"/>
      <c r="O41" s="418"/>
      <c r="P41" s="418"/>
      <c r="Q41" s="418"/>
      <c r="R41" s="418"/>
      <c r="S41" s="418"/>
      <c r="U41" s="38" t="s">
        <v>384</v>
      </c>
      <c r="V41" s="121">
        <v>1</v>
      </c>
      <c r="W41" s="418" t="s">
        <v>335</v>
      </c>
      <c r="X41" s="418"/>
      <c r="Y41" s="418"/>
      <c r="Z41" s="418"/>
      <c r="AA41" s="418"/>
      <c r="AB41" s="418"/>
      <c r="AD41" s="38" t="s">
        <v>448</v>
      </c>
      <c r="AE41" s="36">
        <v>1</v>
      </c>
      <c r="AF41" s="97" t="s">
        <v>453</v>
      </c>
      <c r="AG41" s="82"/>
      <c r="AH41" s="82"/>
      <c r="AI41" s="82"/>
      <c r="AJ41" s="82"/>
      <c r="AK41" s="82"/>
    </row>
    <row r="42" spans="2:42" ht="26.1" customHeight="1" x14ac:dyDescent="0.2">
      <c r="B42" s="213" t="s">
        <v>11</v>
      </c>
      <c r="C42" s="432" t="s">
        <v>491</v>
      </c>
      <c r="D42" s="386"/>
      <c r="E42" s="386"/>
      <c r="F42" s="387"/>
      <c r="H42" s="88"/>
      <c r="I42" s="45">
        <v>0</v>
      </c>
      <c r="J42" s="58" t="s">
        <v>578</v>
      </c>
      <c r="K42" s="418" t="s">
        <v>443</v>
      </c>
      <c r="L42" s="418"/>
      <c r="M42" s="418"/>
      <c r="N42" s="418"/>
      <c r="O42" s="418"/>
      <c r="P42" s="418"/>
      <c r="Q42" s="418"/>
      <c r="R42" s="418"/>
      <c r="S42" s="418"/>
      <c r="W42" s="418" t="s">
        <v>336</v>
      </c>
      <c r="X42" s="418"/>
      <c r="Y42" s="418"/>
      <c r="Z42" s="418"/>
      <c r="AA42" s="418"/>
      <c r="AB42" s="418"/>
      <c r="AD42" s="53" t="s">
        <v>449</v>
      </c>
      <c r="AF42" s="97" t="s">
        <v>454</v>
      </c>
      <c r="AG42" s="82"/>
      <c r="AH42" s="82"/>
      <c r="AI42" s="82"/>
      <c r="AJ42" s="82"/>
      <c r="AK42" s="82"/>
    </row>
    <row r="43" spans="2:42" ht="27.95" customHeight="1" x14ac:dyDescent="0.2">
      <c r="H43" s="3"/>
      <c r="I43" s="3"/>
      <c r="J43" s="3"/>
      <c r="K43" s="3"/>
      <c r="L43" s="3"/>
      <c r="M43" s="3"/>
      <c r="N43" s="3"/>
      <c r="O43" s="3"/>
      <c r="P43" s="3"/>
      <c r="Q43" s="3"/>
      <c r="R43" s="90" t="s">
        <v>429</v>
      </c>
      <c r="S43" s="90" t="s">
        <v>479</v>
      </c>
      <c r="X43" s="3"/>
      <c r="Y43" s="3"/>
      <c r="Z43" s="3"/>
      <c r="AA43" s="90" t="s">
        <v>429</v>
      </c>
      <c r="AB43" s="90" t="s">
        <v>479</v>
      </c>
      <c r="AG43" s="3"/>
      <c r="AH43" s="3"/>
      <c r="AI43" s="3"/>
      <c r="AJ43" s="90" t="s">
        <v>429</v>
      </c>
      <c r="AK43" s="90" t="s">
        <v>479</v>
      </c>
    </row>
    <row r="44" spans="2:42" ht="12.75" customHeight="1" x14ac:dyDescent="0.2">
      <c r="J44" s="90"/>
      <c r="K44" s="90"/>
      <c r="L44" s="90"/>
      <c r="M44" s="90"/>
      <c r="N44" s="90"/>
      <c r="O44" s="60" t="s">
        <v>542</v>
      </c>
      <c r="P44" s="90" t="s">
        <v>339</v>
      </c>
      <c r="Q44" s="40">
        <v>3</v>
      </c>
      <c r="R44" s="27">
        <v>0.25</v>
      </c>
      <c r="S44">
        <f>Q44*R44</f>
        <v>0.75</v>
      </c>
      <c r="X44" s="60" t="s">
        <v>542</v>
      </c>
      <c r="Y44" s="90" t="s">
        <v>341</v>
      </c>
      <c r="Z44" s="40">
        <v>2</v>
      </c>
      <c r="AA44" s="27">
        <v>0.25</v>
      </c>
      <c r="AB44">
        <f>Z44*AA44</f>
        <v>0.5</v>
      </c>
      <c r="AG44" s="60" t="s">
        <v>542</v>
      </c>
      <c r="AH44" s="90" t="s">
        <v>446</v>
      </c>
      <c r="AI44" s="40">
        <v>2</v>
      </c>
      <c r="AJ44" s="27">
        <f>AJ33</f>
        <v>0.5</v>
      </c>
      <c r="AK44">
        <f>AI44*AJ44</f>
        <v>1</v>
      </c>
      <c r="AN44" s="367" t="s">
        <v>455</v>
      </c>
      <c r="AO44" s="409"/>
      <c r="AP44" s="98">
        <f>S44+AB44+AK44</f>
        <v>2.25</v>
      </c>
    </row>
    <row r="45" spans="2:42" ht="12.75" customHeight="1" x14ac:dyDescent="0.2">
      <c r="C45" s="20" t="s">
        <v>528</v>
      </c>
    </row>
    <row r="47" spans="2:42" ht="12.75" customHeight="1" x14ac:dyDescent="0.2">
      <c r="C47" s="1" t="s">
        <v>498</v>
      </c>
    </row>
    <row r="48" spans="2:42" ht="12.75" customHeight="1" x14ac:dyDescent="0.2">
      <c r="C48" s="378" t="s">
        <v>539</v>
      </c>
      <c r="D48" s="440"/>
      <c r="E48" s="440"/>
      <c r="F48" s="441"/>
      <c r="H48" s="3"/>
      <c r="I48" s="3"/>
      <c r="J48" s="45" t="s">
        <v>456</v>
      </c>
      <c r="K48" s="3"/>
      <c r="L48" s="3"/>
      <c r="M48" s="3"/>
      <c r="N48" s="3"/>
      <c r="O48" s="3"/>
      <c r="P48" s="3"/>
      <c r="Q48" s="3"/>
      <c r="R48" s="3"/>
      <c r="U48" s="409" t="s">
        <v>332</v>
      </c>
      <c r="V48" s="409"/>
      <c r="W48" s="409"/>
      <c r="X48" s="409"/>
      <c r="Y48" s="409"/>
      <c r="AD48" s="367" t="s">
        <v>447</v>
      </c>
      <c r="AE48" s="409"/>
      <c r="AF48" s="409"/>
      <c r="AG48" s="409"/>
      <c r="AH48" s="409"/>
    </row>
    <row r="49" spans="2:42" ht="65.45" customHeight="1" x14ac:dyDescent="0.2">
      <c r="B49" s="21" t="s">
        <v>538</v>
      </c>
      <c r="C49" s="442" t="s">
        <v>105</v>
      </c>
      <c r="D49" s="443"/>
      <c r="E49" s="443"/>
      <c r="F49" s="444"/>
      <c r="H49" s="88"/>
      <c r="I49" s="3"/>
      <c r="J49" s="3"/>
      <c r="K49" s="3"/>
      <c r="L49" s="3"/>
      <c r="M49" s="3"/>
      <c r="N49" s="3"/>
      <c r="O49" s="3"/>
      <c r="P49" s="3"/>
      <c r="Q49" s="3"/>
      <c r="R49" s="3"/>
    </row>
    <row r="50" spans="2:42" ht="76.5" customHeight="1" x14ac:dyDescent="0.2">
      <c r="B50" s="5" t="str">
        <f>Criteria1.1.2!C45</f>
        <v>develop a competitive and innovation based agri-food sector with  increased  production and productivity, capable to produce high quality products and meeting the requirements of EU market, contributing to security and safety of food supply, pursuing economic, social and environmental goals by fostering employment and developing human and physical capital.</v>
      </c>
      <c r="C50" s="437" t="s">
        <v>491</v>
      </c>
      <c r="D50" s="438"/>
      <c r="E50" s="438"/>
      <c r="F50" s="439"/>
      <c r="H50" s="89" t="s">
        <v>333</v>
      </c>
      <c r="I50" s="169">
        <v>4</v>
      </c>
      <c r="J50" s="58" t="s">
        <v>574</v>
      </c>
      <c r="K50" s="418" t="s">
        <v>442</v>
      </c>
      <c r="L50" s="418"/>
      <c r="M50" s="418"/>
      <c r="N50" s="418"/>
      <c r="O50" s="418"/>
      <c r="P50" s="418"/>
      <c r="Q50" s="418"/>
      <c r="R50" s="418"/>
      <c r="S50" s="418"/>
      <c r="U50" s="38" t="s">
        <v>324</v>
      </c>
      <c r="V50" s="174">
        <v>4</v>
      </c>
      <c r="W50" s="418" t="s">
        <v>334</v>
      </c>
      <c r="X50" s="418"/>
      <c r="Y50" s="418"/>
      <c r="Z50" s="418"/>
      <c r="AA50" s="418"/>
      <c r="AB50" s="418"/>
      <c r="AD50" s="38" t="s">
        <v>419</v>
      </c>
      <c r="AE50" s="174">
        <v>4</v>
      </c>
      <c r="AF50" s="97" t="s">
        <v>450</v>
      </c>
      <c r="AG50" s="82"/>
      <c r="AH50" s="82"/>
      <c r="AI50" s="82"/>
      <c r="AJ50" s="82"/>
      <c r="AK50" s="82"/>
    </row>
    <row r="51" spans="2:42" ht="39" customHeight="1" x14ac:dyDescent="0.2">
      <c r="B51" s="5" t="str">
        <f>Criteria1.1.2!D45</f>
        <v>protect natural resources and environment of rural areas, addressing the challenges of climate changes by achieving sustainable and efficient land use and forestry management and by introducing agricultural production method preserving the environment.</v>
      </c>
      <c r="C51" s="437" t="s">
        <v>491</v>
      </c>
      <c r="D51" s="438"/>
      <c r="E51" s="438"/>
      <c r="F51" s="439"/>
      <c r="H51" s="95" t="s">
        <v>342</v>
      </c>
      <c r="I51" s="40">
        <v>3</v>
      </c>
      <c r="J51" s="58" t="s">
        <v>575</v>
      </c>
      <c r="K51" s="418" t="s">
        <v>444</v>
      </c>
      <c r="L51" s="418"/>
      <c r="M51" s="418"/>
      <c r="N51" s="418"/>
      <c r="O51" s="418"/>
      <c r="P51" s="418"/>
      <c r="Q51" s="418"/>
      <c r="R51" s="418"/>
      <c r="S51" s="418"/>
      <c r="U51" s="38" t="s">
        <v>471</v>
      </c>
      <c r="V51" s="36">
        <v>3</v>
      </c>
      <c r="W51" s="418" t="s">
        <v>338</v>
      </c>
      <c r="X51" s="418"/>
      <c r="Y51" s="418"/>
      <c r="Z51" s="418"/>
      <c r="AA51" s="418"/>
      <c r="AB51" s="418"/>
      <c r="AD51" s="38" t="s">
        <v>421</v>
      </c>
      <c r="AE51" s="36">
        <v>3</v>
      </c>
      <c r="AF51" s="97" t="s">
        <v>451</v>
      </c>
      <c r="AG51" s="82"/>
      <c r="AH51" s="82"/>
      <c r="AI51" s="82"/>
      <c r="AJ51" s="82"/>
      <c r="AK51" s="82"/>
    </row>
    <row r="52" spans="2:42" ht="45.75" customHeight="1" x14ac:dyDescent="0.2">
      <c r="B52" s="5" t="str">
        <f>Criteria1.1.2!E45</f>
        <v>improve the quality of life and diversify job opportunities in rural areas by fostering employment, social inclusion and balanced territorial development of the rural areas.</v>
      </c>
      <c r="C52" s="437" t="s">
        <v>491</v>
      </c>
      <c r="D52" s="438"/>
      <c r="E52" s="438"/>
      <c r="F52" s="439"/>
      <c r="H52" s="95" t="s">
        <v>343</v>
      </c>
      <c r="I52" s="3">
        <v>2</v>
      </c>
      <c r="J52" s="58" t="s">
        <v>576</v>
      </c>
      <c r="K52" s="418"/>
      <c r="L52" s="418"/>
      <c r="M52" s="418"/>
      <c r="N52" s="418"/>
      <c r="O52" s="418"/>
      <c r="P52" s="418"/>
      <c r="Q52" s="418"/>
      <c r="R52" s="418"/>
      <c r="S52" s="418"/>
      <c r="U52" s="38" t="s">
        <v>423</v>
      </c>
      <c r="V52" s="36">
        <v>2</v>
      </c>
      <c r="W52" s="418" t="s">
        <v>337</v>
      </c>
      <c r="X52" s="418"/>
      <c r="Y52" s="418"/>
      <c r="Z52" s="418"/>
      <c r="AA52" s="418"/>
      <c r="AB52" s="418"/>
      <c r="AD52" s="38" t="s">
        <v>423</v>
      </c>
      <c r="AE52" s="36">
        <v>2</v>
      </c>
      <c r="AF52" s="97" t="s">
        <v>452</v>
      </c>
      <c r="AG52" s="82"/>
      <c r="AH52" s="82"/>
      <c r="AI52" s="82"/>
      <c r="AJ52" s="82"/>
      <c r="AK52" s="82"/>
    </row>
    <row r="53" spans="2:42" ht="25.5" customHeight="1" x14ac:dyDescent="0.2">
      <c r="B53" s="183"/>
      <c r="C53" s="437"/>
      <c r="D53" s="438"/>
      <c r="E53" s="438"/>
      <c r="F53" s="439"/>
      <c r="H53" s="96" t="s">
        <v>384</v>
      </c>
      <c r="I53" s="45">
        <v>1</v>
      </c>
      <c r="J53" s="58" t="s">
        <v>577</v>
      </c>
      <c r="K53" s="418"/>
      <c r="L53" s="418"/>
      <c r="M53" s="418"/>
      <c r="N53" s="418"/>
      <c r="O53" s="418"/>
      <c r="P53" s="418"/>
      <c r="Q53" s="418"/>
      <c r="R53" s="418"/>
      <c r="S53" s="418"/>
      <c r="U53" s="38" t="s">
        <v>384</v>
      </c>
      <c r="V53" s="36">
        <v>1</v>
      </c>
      <c r="W53" s="418" t="s">
        <v>335</v>
      </c>
      <c r="X53" s="418"/>
      <c r="Y53" s="418"/>
      <c r="Z53" s="418"/>
      <c r="AA53" s="418"/>
      <c r="AB53" s="418"/>
      <c r="AD53" s="38" t="s">
        <v>448</v>
      </c>
      <c r="AE53" s="36">
        <v>1</v>
      </c>
      <c r="AF53" s="97" t="s">
        <v>453</v>
      </c>
      <c r="AG53" s="82"/>
      <c r="AH53" s="82"/>
      <c r="AI53" s="82"/>
      <c r="AJ53" s="82"/>
      <c r="AK53" s="82"/>
    </row>
    <row r="54" spans="2:42" ht="12.75" customHeight="1" x14ac:dyDescent="0.2">
      <c r="C54" s="20" t="s">
        <v>528</v>
      </c>
      <c r="H54" s="88"/>
      <c r="I54" s="45">
        <v>0</v>
      </c>
      <c r="J54" s="58" t="s">
        <v>578</v>
      </c>
      <c r="K54" s="418" t="s">
        <v>443</v>
      </c>
      <c r="L54" s="418"/>
      <c r="M54" s="418"/>
      <c r="N54" s="418"/>
      <c r="O54" s="418"/>
      <c r="P54" s="418"/>
      <c r="Q54" s="418"/>
      <c r="R54" s="418"/>
      <c r="S54" s="418"/>
      <c r="W54" s="418" t="s">
        <v>336</v>
      </c>
      <c r="X54" s="418"/>
      <c r="Y54" s="418"/>
      <c r="Z54" s="418"/>
      <c r="AA54" s="418"/>
      <c r="AB54" s="418"/>
      <c r="AD54" s="53" t="s">
        <v>449</v>
      </c>
      <c r="AF54" s="97" t="s">
        <v>454</v>
      </c>
      <c r="AG54" s="82"/>
      <c r="AH54" s="82"/>
      <c r="AI54" s="82"/>
      <c r="AJ54" s="82"/>
      <c r="AK54" s="82"/>
    </row>
    <row r="55" spans="2:42" ht="12.75" customHeight="1" x14ac:dyDescent="0.2">
      <c r="H55" s="3"/>
      <c r="I55" s="3"/>
      <c r="J55" s="3"/>
      <c r="K55" s="3"/>
      <c r="L55" s="3"/>
      <c r="M55" s="3"/>
      <c r="N55" s="3"/>
      <c r="O55" s="3"/>
      <c r="P55" s="3"/>
      <c r="Q55" s="3"/>
      <c r="R55" s="90" t="s">
        <v>429</v>
      </c>
      <c r="S55" s="90" t="s">
        <v>479</v>
      </c>
      <c r="X55" s="3"/>
      <c r="Y55" s="3"/>
      <c r="Z55" s="3"/>
      <c r="AA55" s="90" t="s">
        <v>429</v>
      </c>
      <c r="AB55" s="90" t="s">
        <v>479</v>
      </c>
      <c r="AG55" s="3"/>
      <c r="AH55" s="3"/>
      <c r="AI55" s="3"/>
      <c r="AJ55" s="90" t="s">
        <v>429</v>
      </c>
      <c r="AK55" s="90" t="s">
        <v>479</v>
      </c>
    </row>
    <row r="56" spans="2:42" ht="12.75" customHeight="1" x14ac:dyDescent="0.2">
      <c r="J56" s="90"/>
      <c r="K56" s="90"/>
      <c r="L56" s="90"/>
      <c r="M56" s="90"/>
      <c r="N56" s="90"/>
      <c r="O56" s="60" t="s">
        <v>542</v>
      </c>
      <c r="P56" s="90" t="s">
        <v>339</v>
      </c>
      <c r="Q56" s="40">
        <v>3</v>
      </c>
      <c r="R56" s="27">
        <v>0.25</v>
      </c>
      <c r="S56">
        <f>Q56*R56</f>
        <v>0.75</v>
      </c>
      <c r="X56" s="60" t="s">
        <v>542</v>
      </c>
      <c r="Y56" s="90" t="s">
        <v>341</v>
      </c>
      <c r="Z56" s="40">
        <v>4</v>
      </c>
      <c r="AA56" s="27">
        <v>0.25</v>
      </c>
      <c r="AB56">
        <f>Z56*AA56</f>
        <v>1</v>
      </c>
      <c r="AG56" s="60" t="s">
        <v>542</v>
      </c>
      <c r="AH56" s="90" t="s">
        <v>446</v>
      </c>
      <c r="AI56" s="40">
        <v>4</v>
      </c>
      <c r="AJ56" s="27">
        <v>0.5</v>
      </c>
      <c r="AK56">
        <f>AI56*AJ56</f>
        <v>2</v>
      </c>
      <c r="AN56" s="367" t="s">
        <v>455</v>
      </c>
      <c r="AO56" s="409"/>
      <c r="AP56" s="98">
        <f>S56+AB56+AK56</f>
        <v>3.75</v>
      </c>
    </row>
  </sheetData>
  <mergeCells count="99">
    <mergeCell ref="K53:S53"/>
    <mergeCell ref="W53:AB53"/>
    <mergeCell ref="K54:S54"/>
    <mergeCell ref="W54:AB54"/>
    <mergeCell ref="AN56:AO56"/>
    <mergeCell ref="K50:S50"/>
    <mergeCell ref="W50:AB50"/>
    <mergeCell ref="K51:S51"/>
    <mergeCell ref="W51:AB51"/>
    <mergeCell ref="K52:S52"/>
    <mergeCell ref="W52:AB52"/>
    <mergeCell ref="W41:AB41"/>
    <mergeCell ref="K42:S42"/>
    <mergeCell ref="W42:AB42"/>
    <mergeCell ref="AN44:AO44"/>
    <mergeCell ref="U48:Y48"/>
    <mergeCell ref="AD48:AH48"/>
    <mergeCell ref="K41:S41"/>
    <mergeCell ref="W38:AB38"/>
    <mergeCell ref="K39:S39"/>
    <mergeCell ref="W39:AB39"/>
    <mergeCell ref="K40:S40"/>
    <mergeCell ref="W40:AB40"/>
    <mergeCell ref="K38:S38"/>
    <mergeCell ref="U25:Y25"/>
    <mergeCell ref="AD25:AH25"/>
    <mergeCell ref="K27:S27"/>
    <mergeCell ref="W27:AB27"/>
    <mergeCell ref="AN33:AO33"/>
    <mergeCell ref="U36:Y36"/>
    <mergeCell ref="AD36:AH36"/>
    <mergeCell ref="K28:S28"/>
    <mergeCell ref="W28:AB28"/>
    <mergeCell ref="K29:S29"/>
    <mergeCell ref="W29:AB29"/>
    <mergeCell ref="K30:S30"/>
    <mergeCell ref="W30:AB30"/>
    <mergeCell ref="K31:S31"/>
    <mergeCell ref="W31:AB31"/>
    <mergeCell ref="AN22:AO22"/>
    <mergeCell ref="K16:S16"/>
    <mergeCell ref="W16:AB16"/>
    <mergeCell ref="K17:S17"/>
    <mergeCell ref="W17:AB17"/>
    <mergeCell ref="K18:S18"/>
    <mergeCell ref="W18:AB18"/>
    <mergeCell ref="K19:S19"/>
    <mergeCell ref="W19:AB19"/>
    <mergeCell ref="K20:S20"/>
    <mergeCell ref="W20:AB20"/>
    <mergeCell ref="AD2:AM2"/>
    <mergeCell ref="AN12:AO12"/>
    <mergeCell ref="U14:Y14"/>
    <mergeCell ref="AD14:AH14"/>
    <mergeCell ref="AD4:AH4"/>
    <mergeCell ref="W9:AB9"/>
    <mergeCell ref="W10:AB10"/>
    <mergeCell ref="U2:AB2"/>
    <mergeCell ref="G1:U1"/>
    <mergeCell ref="K6:S6"/>
    <mergeCell ref="K7:S7"/>
    <mergeCell ref="K8:S8"/>
    <mergeCell ref="K9:S9"/>
    <mergeCell ref="K10:S10"/>
    <mergeCell ref="B2:S2"/>
    <mergeCell ref="U4:Y4"/>
    <mergeCell ref="W6:AB6"/>
    <mergeCell ref="W7:AB7"/>
    <mergeCell ref="W8:AB8"/>
    <mergeCell ref="C5:F5"/>
    <mergeCell ref="C6:F6"/>
    <mergeCell ref="C7:F7"/>
    <mergeCell ref="C8:F8"/>
    <mergeCell ref="C9:F9"/>
    <mergeCell ref="C10:F10"/>
    <mergeCell ref="C15:F15"/>
    <mergeCell ref="C16:F16"/>
    <mergeCell ref="C17:F17"/>
    <mergeCell ref="C30:F30"/>
    <mergeCell ref="C26:F26"/>
    <mergeCell ref="C27:F27"/>
    <mergeCell ref="C28:F28"/>
    <mergeCell ref="C29:F29"/>
    <mergeCell ref="C18:F18"/>
    <mergeCell ref="C19:F19"/>
    <mergeCell ref="C20:F20"/>
    <mergeCell ref="C52:F52"/>
    <mergeCell ref="C53:F53"/>
    <mergeCell ref="C48:F48"/>
    <mergeCell ref="C49:F49"/>
    <mergeCell ref="C50:F50"/>
    <mergeCell ref="C51:F51"/>
    <mergeCell ref="C41:F41"/>
    <mergeCell ref="C42:F42"/>
    <mergeCell ref="C36:F36"/>
    <mergeCell ref="C37:F37"/>
    <mergeCell ref="C38:F38"/>
    <mergeCell ref="C39:F39"/>
    <mergeCell ref="C40:F40"/>
  </mergeCells>
  <phoneticPr fontId="41" type="noConversion"/>
  <pageMargins left="0.7" right="0.7" top="0.75" bottom="0.75" header="0.3" footer="0.3"/>
  <rowBreaks count="1" manualBreakCount="1">
    <brk id="57" max="16383" man="1"/>
  </rowBreaks>
  <colBreaks count="2" manualBreakCount="2">
    <brk id="19" max="1048575" man="1"/>
    <brk id="42" max="1048575" man="1"/>
  </colBreaks>
  <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6"/>
  <sheetViews>
    <sheetView workbookViewId="0">
      <selection activeCell="B11" sqref="B11:N11"/>
    </sheetView>
  </sheetViews>
  <sheetFormatPr defaultColWidth="8" defaultRowHeight="12.75" customHeight="1" x14ac:dyDescent="0.2"/>
  <cols>
    <col min="2" max="2" width="36.42578125" customWidth="1"/>
    <col min="3" max="3" width="12.42578125" customWidth="1"/>
    <col min="4" max="4" width="12.85546875" customWidth="1"/>
    <col min="5" max="5" width="12.28515625" customWidth="1"/>
    <col min="6" max="6" width="5.140625" customWidth="1"/>
    <col min="7" max="7" width="5.28515625" customWidth="1"/>
    <col min="8" max="8" width="4.85546875" customWidth="1"/>
    <col min="9" max="9" width="5.140625" customWidth="1"/>
    <col min="10" max="10" width="5.28515625" customWidth="1"/>
    <col min="11" max="11" width="4.85546875" customWidth="1"/>
    <col min="12" max="12" width="5.140625" customWidth="1"/>
    <col min="13" max="13" width="5.28515625" customWidth="1"/>
    <col min="14" max="27" width="5.7109375" customWidth="1"/>
  </cols>
  <sheetData>
    <row r="1" spans="1:29" ht="15" x14ac:dyDescent="0.2">
      <c r="A1" s="3"/>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row>
    <row r="2" spans="1:29" ht="15" x14ac:dyDescent="0.2">
      <c r="A2" s="3"/>
      <c r="B2" s="299"/>
      <c r="C2" s="299"/>
      <c r="D2" s="299" t="s">
        <v>269</v>
      </c>
      <c r="E2" s="299"/>
      <c r="F2" s="299"/>
      <c r="G2" s="299"/>
      <c r="H2" s="299"/>
      <c r="I2" s="299"/>
      <c r="J2" s="299"/>
      <c r="K2" s="299"/>
      <c r="L2" s="299"/>
      <c r="M2" s="299"/>
      <c r="N2" s="299"/>
      <c r="O2" s="299"/>
      <c r="P2" s="299"/>
      <c r="Q2" s="299"/>
      <c r="R2" s="299"/>
      <c r="S2" s="299"/>
      <c r="T2" s="299"/>
      <c r="U2" s="299"/>
      <c r="V2" s="299"/>
      <c r="W2" s="299"/>
      <c r="X2" s="299"/>
      <c r="Y2" s="299"/>
      <c r="Z2" s="299"/>
      <c r="AA2" s="299"/>
    </row>
    <row r="3" spans="1:29" ht="15" x14ac:dyDescent="0.2">
      <c r="A3" s="3"/>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row>
    <row r="4" spans="1:29" ht="15" x14ac:dyDescent="0.2">
      <c r="A4" s="3"/>
      <c r="B4" s="472" t="s">
        <v>274</v>
      </c>
      <c r="C4" s="472"/>
      <c r="D4" s="472"/>
      <c r="E4" s="472"/>
      <c r="F4" s="472"/>
      <c r="G4" s="472"/>
      <c r="H4" s="472"/>
      <c r="I4" s="472"/>
      <c r="J4" s="472"/>
      <c r="K4" s="472"/>
      <c r="L4" s="472"/>
      <c r="M4" s="472"/>
      <c r="N4" s="472"/>
      <c r="O4" s="472"/>
      <c r="P4" s="472"/>
      <c r="Q4" s="472"/>
      <c r="R4" s="472"/>
      <c r="S4" s="472"/>
      <c r="T4" s="472"/>
      <c r="U4" s="472"/>
      <c r="V4" s="472"/>
      <c r="W4" s="472"/>
      <c r="X4" s="472"/>
      <c r="Y4" s="472"/>
      <c r="Z4" s="472"/>
      <c r="AA4" s="472"/>
    </row>
    <row r="5" spans="1:29" ht="15" x14ac:dyDescent="0.2">
      <c r="A5" s="3"/>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row>
    <row r="6" spans="1:29" ht="15" x14ac:dyDescent="0.2">
      <c r="A6" s="3"/>
      <c r="B6" s="299"/>
      <c r="C6" s="299" t="s">
        <v>379</v>
      </c>
      <c r="D6" s="299"/>
      <c r="E6" s="299"/>
      <c r="F6" s="299"/>
      <c r="G6" s="299" t="s">
        <v>376</v>
      </c>
      <c r="H6" s="299"/>
      <c r="I6" s="299"/>
      <c r="J6" s="299"/>
      <c r="K6" s="299"/>
      <c r="L6" s="299"/>
      <c r="M6" s="299"/>
      <c r="N6" s="299"/>
      <c r="O6" s="299"/>
      <c r="P6" s="299"/>
      <c r="Q6" s="299"/>
      <c r="R6" s="299"/>
      <c r="S6" s="299"/>
      <c r="T6" s="299"/>
      <c r="U6" s="299"/>
      <c r="V6" s="299"/>
      <c r="W6" s="299"/>
      <c r="X6" s="299"/>
      <c r="Y6" s="299"/>
      <c r="Z6" s="299"/>
      <c r="AA6" s="299"/>
    </row>
    <row r="7" spans="1:29" ht="15" x14ac:dyDescent="0.2">
      <c r="A7" s="3"/>
      <c r="B7" s="299"/>
      <c r="C7" s="299" t="s">
        <v>381</v>
      </c>
      <c r="D7" s="299"/>
      <c r="E7" s="299"/>
      <c r="F7" s="299"/>
      <c r="G7" s="299" t="s">
        <v>377</v>
      </c>
      <c r="H7" s="299"/>
      <c r="I7" s="299"/>
      <c r="J7" s="299"/>
      <c r="K7" s="299"/>
      <c r="L7" s="299"/>
      <c r="M7" s="299"/>
      <c r="N7" s="299"/>
      <c r="O7" s="299"/>
      <c r="P7" s="299"/>
      <c r="Q7" s="299"/>
      <c r="R7" s="299"/>
      <c r="S7" s="299"/>
      <c r="T7" s="299"/>
      <c r="U7" s="299"/>
      <c r="V7" s="299"/>
      <c r="W7" s="299"/>
      <c r="X7" s="299"/>
      <c r="Y7" s="299"/>
      <c r="Z7" s="299"/>
      <c r="AA7" s="299"/>
    </row>
    <row r="8" spans="1:29" ht="6.95" customHeight="1" x14ac:dyDescent="0.2">
      <c r="A8" s="3"/>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9" ht="15" customHeight="1" x14ac:dyDescent="0.2">
      <c r="A9" s="3"/>
      <c r="B9" s="314"/>
      <c r="C9" s="476" t="s">
        <v>380</v>
      </c>
      <c r="D9" s="476"/>
      <c r="E9" s="476"/>
      <c r="F9" s="476"/>
      <c r="G9" s="476"/>
      <c r="H9" s="476"/>
      <c r="I9" s="476"/>
      <c r="J9" s="476"/>
      <c r="K9" s="476"/>
      <c r="L9" s="476"/>
      <c r="M9" s="476"/>
      <c r="N9" s="476"/>
      <c r="O9" s="476"/>
      <c r="P9" s="476"/>
      <c r="Q9" s="476"/>
      <c r="R9" s="314"/>
      <c r="S9" s="314"/>
      <c r="T9" s="314"/>
      <c r="U9" s="314"/>
      <c r="V9" s="314"/>
      <c r="W9" s="314"/>
      <c r="X9" s="314"/>
      <c r="Y9" s="314"/>
      <c r="Z9" s="314"/>
      <c r="AA9" s="314"/>
    </row>
    <row r="10" spans="1:29" ht="15" customHeight="1" x14ac:dyDescent="0.2">
      <c r="A10" s="3"/>
      <c r="B10" s="476" t="s">
        <v>267</v>
      </c>
      <c r="C10" s="476"/>
      <c r="D10" s="476"/>
      <c r="E10" s="476"/>
      <c r="F10" s="476"/>
      <c r="G10" s="476"/>
      <c r="H10" s="476"/>
      <c r="I10" s="476"/>
      <c r="J10" s="476"/>
      <c r="K10" s="476"/>
      <c r="L10" s="476"/>
      <c r="M10" s="476"/>
      <c r="N10" s="476"/>
      <c r="O10" s="476"/>
      <c r="P10" s="476"/>
      <c r="Q10" s="476"/>
      <c r="R10" s="476"/>
      <c r="S10" s="315"/>
      <c r="T10" s="315"/>
      <c r="U10" s="315"/>
      <c r="V10" s="315"/>
      <c r="W10" s="315"/>
      <c r="X10" s="315"/>
      <c r="Y10" s="315"/>
      <c r="Z10" s="315"/>
      <c r="AA10" s="315"/>
    </row>
    <row r="11" spans="1:29" ht="14.1" customHeight="1" x14ac:dyDescent="0.2">
      <c r="A11" s="3"/>
      <c r="B11" s="476" t="s">
        <v>268</v>
      </c>
      <c r="C11" s="476"/>
      <c r="D11" s="476"/>
      <c r="E11" s="476"/>
      <c r="F11" s="476"/>
      <c r="G11" s="476"/>
      <c r="H11" s="476"/>
      <c r="I11" s="476"/>
      <c r="J11" s="476"/>
      <c r="K11" s="476"/>
      <c r="L11" s="476"/>
      <c r="M11" s="476"/>
      <c r="N11" s="476"/>
      <c r="O11" s="315"/>
      <c r="P11" s="315"/>
      <c r="Q11" s="315"/>
      <c r="R11" s="315"/>
      <c r="S11" s="315"/>
      <c r="T11" s="315"/>
      <c r="U11" s="315"/>
      <c r="V11" s="315"/>
      <c r="W11" s="315"/>
      <c r="X11" s="315"/>
      <c r="Y11" s="315"/>
      <c r="Z11" s="315"/>
      <c r="AA11" s="315"/>
    </row>
    <row r="12" spans="1:29" ht="15.75" thickBot="1" x14ac:dyDescent="0.25">
      <c r="A12" s="3"/>
      <c r="B12" s="299"/>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9" ht="15.75" x14ac:dyDescent="0.25">
      <c r="A13" s="3"/>
      <c r="B13" s="299"/>
      <c r="C13" s="473" t="s">
        <v>368</v>
      </c>
      <c r="D13" s="474"/>
      <c r="E13" s="475"/>
      <c r="F13" s="462" t="s">
        <v>377</v>
      </c>
      <c r="G13" s="463"/>
      <c r="H13" s="463"/>
      <c r="I13" s="463"/>
      <c r="J13" s="463"/>
      <c r="K13" s="463"/>
      <c r="L13" s="463"/>
      <c r="M13" s="464"/>
      <c r="N13" s="469" t="s">
        <v>272</v>
      </c>
      <c r="O13" s="470"/>
      <c r="P13" s="470"/>
      <c r="Q13" s="470"/>
      <c r="R13" s="470"/>
      <c r="S13" s="470"/>
      <c r="T13" s="470"/>
      <c r="U13" s="470"/>
      <c r="V13" s="470"/>
      <c r="W13" s="470"/>
      <c r="X13" s="470"/>
      <c r="Y13" s="470"/>
      <c r="Z13" s="470"/>
      <c r="AA13" s="471"/>
    </row>
    <row r="14" spans="1:29" ht="16.5" thickBot="1" x14ac:dyDescent="0.3">
      <c r="A14" s="3"/>
      <c r="B14" s="299"/>
      <c r="C14" s="317"/>
      <c r="D14" s="318" t="s">
        <v>464</v>
      </c>
      <c r="E14" s="319"/>
      <c r="F14" s="466" t="s">
        <v>273</v>
      </c>
      <c r="G14" s="467"/>
      <c r="H14" s="467"/>
      <c r="I14" s="467"/>
      <c r="J14" s="467"/>
      <c r="K14" s="467"/>
      <c r="L14" s="467"/>
      <c r="M14" s="468"/>
      <c r="N14" s="465" t="s">
        <v>284</v>
      </c>
      <c r="O14" s="454"/>
      <c r="P14" s="454"/>
      <c r="Q14" s="454"/>
      <c r="R14" s="454" t="s">
        <v>283</v>
      </c>
      <c r="S14" s="454"/>
      <c r="T14" s="454"/>
      <c r="U14" s="454"/>
      <c r="V14" s="454"/>
      <c r="W14" s="455" t="s">
        <v>282</v>
      </c>
      <c r="X14" s="456"/>
      <c r="Y14" s="457"/>
      <c r="Z14" s="455" t="s">
        <v>281</v>
      </c>
      <c r="AA14" s="458"/>
    </row>
    <row r="15" spans="1:29" ht="27.75" customHeight="1" x14ac:dyDescent="0.2">
      <c r="A15" s="101"/>
      <c r="B15" s="320" t="s">
        <v>457</v>
      </c>
      <c r="C15" s="321" t="s">
        <v>458</v>
      </c>
      <c r="D15" s="322"/>
      <c r="E15" s="323"/>
      <c r="F15" s="324" t="s">
        <v>369</v>
      </c>
      <c r="G15" s="325" t="s">
        <v>370</v>
      </c>
      <c r="H15" s="325" t="s">
        <v>534</v>
      </c>
      <c r="I15" s="325" t="s">
        <v>371</v>
      </c>
      <c r="J15" s="325" t="s">
        <v>372</v>
      </c>
      <c r="K15" s="325" t="s">
        <v>373</v>
      </c>
      <c r="L15" s="325" t="s">
        <v>374</v>
      </c>
      <c r="M15" s="326" t="s">
        <v>375</v>
      </c>
      <c r="N15" s="327" t="s">
        <v>369</v>
      </c>
      <c r="O15" s="328" t="s">
        <v>370</v>
      </c>
      <c r="P15" s="329" t="s">
        <v>270</v>
      </c>
      <c r="Q15" s="328" t="s">
        <v>271</v>
      </c>
      <c r="R15" s="328" t="s">
        <v>373</v>
      </c>
      <c r="S15" s="328" t="s">
        <v>374</v>
      </c>
      <c r="T15" s="328" t="s">
        <v>534</v>
      </c>
      <c r="U15" s="328" t="s">
        <v>371</v>
      </c>
      <c r="V15" s="328" t="s">
        <v>275</v>
      </c>
      <c r="W15" s="328" t="s">
        <v>276</v>
      </c>
      <c r="X15" s="328" t="s">
        <v>277</v>
      </c>
      <c r="Y15" s="329" t="s">
        <v>278</v>
      </c>
      <c r="Z15" s="329" t="s">
        <v>279</v>
      </c>
      <c r="AA15" s="330" t="s">
        <v>280</v>
      </c>
      <c r="AC15" s="28"/>
    </row>
    <row r="16" spans="1:29" ht="15" x14ac:dyDescent="0.2">
      <c r="A16" s="101"/>
      <c r="B16" s="331" t="str">
        <f>Criteria1.1.1!D56</f>
        <v>Agriculture and Rural Development</v>
      </c>
      <c r="C16" s="459" t="s">
        <v>378</v>
      </c>
      <c r="D16" s="460"/>
      <c r="E16" s="461"/>
      <c r="F16" s="332"/>
      <c r="G16" s="333"/>
      <c r="H16" s="333"/>
      <c r="I16" s="333"/>
      <c r="J16" s="333" t="s">
        <v>491</v>
      </c>
      <c r="K16" s="333"/>
      <c r="L16" s="333" t="s">
        <v>491</v>
      </c>
      <c r="M16" s="334"/>
      <c r="N16" s="332"/>
      <c r="O16" s="333"/>
      <c r="P16" s="333"/>
      <c r="Q16" s="333"/>
      <c r="R16" s="333"/>
      <c r="S16" s="333" t="s">
        <v>491</v>
      </c>
      <c r="T16" s="333"/>
      <c r="U16" s="333"/>
      <c r="V16" s="333" t="s">
        <v>491</v>
      </c>
      <c r="W16" s="333"/>
      <c r="X16" s="333"/>
      <c r="Y16" s="333"/>
      <c r="Z16" s="333" t="s">
        <v>491</v>
      </c>
      <c r="AA16" s="334" t="s">
        <v>491</v>
      </c>
    </row>
    <row r="17" spans="1:27" ht="15" x14ac:dyDescent="0.2">
      <c r="A17" s="101"/>
      <c r="B17" s="331"/>
      <c r="C17" s="335"/>
      <c r="D17" s="336"/>
      <c r="E17" s="337"/>
      <c r="F17" s="332"/>
      <c r="G17" s="333"/>
      <c r="H17" s="333"/>
      <c r="I17" s="333"/>
      <c r="J17" s="333"/>
      <c r="K17" s="333"/>
      <c r="L17" s="333"/>
      <c r="M17" s="334"/>
      <c r="N17" s="332"/>
      <c r="O17" s="333"/>
      <c r="P17" s="333"/>
      <c r="Q17" s="333"/>
      <c r="R17" s="333"/>
      <c r="S17" s="333"/>
      <c r="T17" s="333"/>
      <c r="U17" s="333"/>
      <c r="V17" s="333"/>
      <c r="W17" s="333"/>
      <c r="X17" s="333"/>
      <c r="Y17" s="333"/>
      <c r="Z17" s="333"/>
      <c r="AA17" s="334"/>
    </row>
    <row r="18" spans="1:27" ht="15" x14ac:dyDescent="0.2">
      <c r="A18" s="101"/>
      <c r="B18" s="331"/>
      <c r="C18" s="335"/>
      <c r="D18" s="336"/>
      <c r="E18" s="337"/>
      <c r="F18" s="332"/>
      <c r="G18" s="333"/>
      <c r="H18" s="333"/>
      <c r="I18" s="333"/>
      <c r="J18" s="333"/>
      <c r="K18" s="333"/>
      <c r="L18" s="333"/>
      <c r="M18" s="334"/>
      <c r="N18" s="332"/>
      <c r="O18" s="333"/>
      <c r="P18" s="333"/>
      <c r="Q18" s="333"/>
      <c r="R18" s="333"/>
      <c r="S18" s="333"/>
      <c r="T18" s="333"/>
      <c r="U18" s="333"/>
      <c r="V18" s="333"/>
      <c r="W18" s="333"/>
      <c r="X18" s="333"/>
      <c r="Y18" s="333"/>
      <c r="Z18" s="333"/>
      <c r="AA18" s="334"/>
    </row>
    <row r="19" spans="1:27" ht="15" x14ac:dyDescent="0.2">
      <c r="A19" s="101"/>
      <c r="B19" s="331"/>
      <c r="C19" s="335"/>
      <c r="D19" s="336"/>
      <c r="E19" s="337"/>
      <c r="F19" s="332"/>
      <c r="G19" s="333"/>
      <c r="H19" s="333"/>
      <c r="I19" s="333"/>
      <c r="J19" s="333"/>
      <c r="K19" s="333"/>
      <c r="L19" s="333"/>
      <c r="M19" s="334"/>
      <c r="N19" s="332"/>
      <c r="O19" s="333"/>
      <c r="P19" s="333"/>
      <c r="Q19" s="333"/>
      <c r="R19" s="333"/>
      <c r="S19" s="333"/>
      <c r="T19" s="333"/>
      <c r="U19" s="333"/>
      <c r="V19" s="333"/>
      <c r="W19" s="333"/>
      <c r="X19" s="333"/>
      <c r="Y19" s="333"/>
      <c r="Z19" s="333"/>
      <c r="AA19" s="334"/>
    </row>
    <row r="20" spans="1:27" ht="15.75" thickBot="1" x14ac:dyDescent="0.25">
      <c r="A20" s="101"/>
      <c r="B20" s="338"/>
      <c r="C20" s="339"/>
      <c r="D20" s="340"/>
      <c r="E20" s="341"/>
      <c r="F20" s="342"/>
      <c r="G20" s="343"/>
      <c r="H20" s="343"/>
      <c r="I20" s="343"/>
      <c r="J20" s="343"/>
      <c r="K20" s="343"/>
      <c r="L20" s="343"/>
      <c r="M20" s="344"/>
      <c r="N20" s="342"/>
      <c r="O20" s="343"/>
      <c r="P20" s="343"/>
      <c r="Q20" s="343"/>
      <c r="R20" s="343"/>
      <c r="S20" s="343"/>
      <c r="T20" s="343"/>
      <c r="U20" s="343"/>
      <c r="V20" s="343"/>
      <c r="W20" s="343"/>
      <c r="X20" s="343"/>
      <c r="Y20" s="343"/>
      <c r="Z20" s="343"/>
      <c r="AA20" s="344"/>
    </row>
    <row r="21" spans="1:27" ht="15" x14ac:dyDescent="0.2">
      <c r="A21" s="3"/>
      <c r="B21" s="314"/>
      <c r="C21" s="345" t="s">
        <v>530</v>
      </c>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row>
    <row r="22" spans="1:27" ht="15" x14ac:dyDescent="0.2">
      <c r="A22" s="3"/>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99"/>
    </row>
    <row r="23" spans="1:27" ht="15.95" customHeight="1" x14ac:dyDescent="0.2">
      <c r="B23" s="314"/>
      <c r="C23" s="314"/>
      <c r="D23" s="314" t="s">
        <v>285</v>
      </c>
      <c r="E23" s="314"/>
      <c r="F23" s="476" t="s">
        <v>286</v>
      </c>
      <c r="G23" s="476"/>
      <c r="H23" s="476" t="s">
        <v>429</v>
      </c>
      <c r="I23" s="476"/>
      <c r="J23" s="476" t="s">
        <v>287</v>
      </c>
      <c r="K23" s="476"/>
      <c r="L23" s="476" t="s">
        <v>429</v>
      </c>
      <c r="M23" s="476"/>
      <c r="N23" s="476" t="s">
        <v>288</v>
      </c>
      <c r="O23" s="476"/>
      <c r="P23" s="476" t="s">
        <v>289</v>
      </c>
      <c r="Q23" s="476"/>
      <c r="R23" s="476" t="s">
        <v>479</v>
      </c>
      <c r="S23" s="476"/>
      <c r="T23" s="314"/>
      <c r="U23" s="314"/>
      <c r="V23" s="314"/>
      <c r="W23" s="314"/>
      <c r="X23" s="314"/>
      <c r="Y23" s="314"/>
      <c r="Z23" s="314"/>
      <c r="AA23" s="314"/>
    </row>
    <row r="24" spans="1:27" ht="15" customHeight="1" x14ac:dyDescent="0.2">
      <c r="B24" s="314"/>
      <c r="C24" s="478" t="e">
        <f>#REF!</f>
        <v>#REF!</v>
      </c>
      <c r="D24" s="478"/>
      <c r="E24" s="478"/>
      <c r="F24" s="479">
        <v>4</v>
      </c>
      <c r="G24" s="479"/>
      <c r="H24" s="481">
        <f>1/300%</f>
        <v>0.33333333333333331</v>
      </c>
      <c r="I24" s="481"/>
      <c r="J24" s="479">
        <v>4</v>
      </c>
      <c r="K24" s="479"/>
      <c r="L24" s="480">
        <f>H24</f>
        <v>0.33333333333333331</v>
      </c>
      <c r="M24" s="479"/>
      <c r="N24" s="479">
        <v>4</v>
      </c>
      <c r="O24" s="479"/>
      <c r="P24" s="480">
        <f>H24</f>
        <v>0.33333333333333331</v>
      </c>
      <c r="Q24" s="479"/>
      <c r="R24" s="482">
        <f>F24*H24+J24*L24+N24*P24</f>
        <v>4</v>
      </c>
      <c r="S24" s="482"/>
      <c r="T24" s="314"/>
      <c r="U24" s="314"/>
      <c r="V24" s="314"/>
      <c r="W24" s="314"/>
      <c r="X24" s="314"/>
      <c r="Y24" s="314"/>
      <c r="Z24" s="314"/>
      <c r="AA24" s="314"/>
    </row>
    <row r="25" spans="1:27" ht="15" customHeight="1" x14ac:dyDescent="0.2">
      <c r="B25" s="314"/>
      <c r="C25" s="478" t="e">
        <f>#REF!</f>
        <v>#REF!</v>
      </c>
      <c r="D25" s="478"/>
      <c r="E25" s="478"/>
      <c r="F25" s="479">
        <v>4</v>
      </c>
      <c r="G25" s="479"/>
      <c r="H25" s="481">
        <f t="shared" ref="H25:H28" si="0">1/300%</f>
        <v>0.33333333333333331</v>
      </c>
      <c r="I25" s="481"/>
      <c r="J25" s="479">
        <v>4</v>
      </c>
      <c r="K25" s="479"/>
      <c r="L25" s="480">
        <f t="shared" ref="L25:L28" si="1">H25</f>
        <v>0.33333333333333331</v>
      </c>
      <c r="M25" s="479"/>
      <c r="N25" s="479">
        <v>4</v>
      </c>
      <c r="O25" s="479"/>
      <c r="P25" s="480">
        <f t="shared" ref="P25:P28" si="2">H25</f>
        <v>0.33333333333333331</v>
      </c>
      <c r="Q25" s="479"/>
      <c r="R25" s="482">
        <f t="shared" ref="R25:R28" si="3">F25*H25+J25*L25+N25*P25</f>
        <v>4</v>
      </c>
      <c r="S25" s="482"/>
      <c r="T25" s="314"/>
      <c r="U25" s="314"/>
      <c r="V25" s="314"/>
      <c r="W25" s="314"/>
      <c r="X25" s="314"/>
      <c r="Y25" s="314"/>
      <c r="Z25" s="314"/>
      <c r="AA25" s="314"/>
    </row>
    <row r="26" spans="1:27" ht="15.95" customHeight="1" x14ac:dyDescent="0.2">
      <c r="B26" s="314"/>
      <c r="C26" s="478" t="e">
        <f>#REF!</f>
        <v>#REF!</v>
      </c>
      <c r="D26" s="478"/>
      <c r="E26" s="478"/>
      <c r="F26" s="477">
        <v>4</v>
      </c>
      <c r="G26" s="477"/>
      <c r="H26" s="481">
        <f t="shared" si="0"/>
        <v>0.33333333333333331</v>
      </c>
      <c r="I26" s="481"/>
      <c r="J26" s="477">
        <v>4</v>
      </c>
      <c r="K26" s="477"/>
      <c r="L26" s="480">
        <f t="shared" si="1"/>
        <v>0.33333333333333331</v>
      </c>
      <c r="M26" s="479"/>
      <c r="N26" s="477">
        <v>4</v>
      </c>
      <c r="O26" s="477"/>
      <c r="P26" s="480">
        <f t="shared" si="2"/>
        <v>0.33333333333333331</v>
      </c>
      <c r="Q26" s="479"/>
      <c r="R26" s="482">
        <f t="shared" si="3"/>
        <v>4</v>
      </c>
      <c r="S26" s="482"/>
      <c r="T26" s="314"/>
      <c r="U26" s="314"/>
      <c r="V26" s="314"/>
      <c r="W26" s="314"/>
      <c r="X26" s="314"/>
      <c r="Y26" s="314"/>
      <c r="Z26" s="314"/>
      <c r="AA26" s="314"/>
    </row>
    <row r="27" spans="1:27" ht="12.95" customHeight="1" x14ac:dyDescent="0.2">
      <c r="B27" s="314"/>
      <c r="C27" s="478" t="s">
        <v>165</v>
      </c>
      <c r="D27" s="478"/>
      <c r="E27" s="478"/>
      <c r="F27" s="479">
        <v>4</v>
      </c>
      <c r="G27" s="479"/>
      <c r="H27" s="481">
        <f t="shared" si="0"/>
        <v>0.33333333333333331</v>
      </c>
      <c r="I27" s="481"/>
      <c r="J27" s="479">
        <v>4</v>
      </c>
      <c r="K27" s="479"/>
      <c r="L27" s="480">
        <f t="shared" si="1"/>
        <v>0.33333333333333331</v>
      </c>
      <c r="M27" s="479"/>
      <c r="N27" s="479">
        <v>4</v>
      </c>
      <c r="O27" s="479"/>
      <c r="P27" s="480">
        <f t="shared" si="2"/>
        <v>0.33333333333333331</v>
      </c>
      <c r="Q27" s="479"/>
      <c r="R27" s="482">
        <f t="shared" si="3"/>
        <v>4</v>
      </c>
      <c r="S27" s="482"/>
      <c r="T27" s="314"/>
      <c r="U27" s="314"/>
      <c r="V27" s="314"/>
      <c r="W27" s="314"/>
      <c r="X27" s="314"/>
      <c r="Y27" s="314"/>
      <c r="Z27" s="314"/>
      <c r="AA27" s="314"/>
    </row>
    <row r="28" spans="1:27" ht="15" customHeight="1" x14ac:dyDescent="0.2">
      <c r="B28" s="314"/>
      <c r="C28" s="478" t="str">
        <f>B16</f>
        <v>Agriculture and Rural Development</v>
      </c>
      <c r="D28" s="478"/>
      <c r="E28" s="478"/>
      <c r="F28" s="477">
        <v>4</v>
      </c>
      <c r="G28" s="477"/>
      <c r="H28" s="481">
        <f t="shared" si="0"/>
        <v>0.33333333333333331</v>
      </c>
      <c r="I28" s="481"/>
      <c r="J28" s="477">
        <v>4</v>
      </c>
      <c r="K28" s="477"/>
      <c r="L28" s="480">
        <f t="shared" si="1"/>
        <v>0.33333333333333331</v>
      </c>
      <c r="M28" s="479"/>
      <c r="N28" s="477">
        <v>4</v>
      </c>
      <c r="O28" s="477"/>
      <c r="P28" s="480">
        <f t="shared" si="2"/>
        <v>0.33333333333333331</v>
      </c>
      <c r="Q28" s="479"/>
      <c r="R28" s="482">
        <f t="shared" si="3"/>
        <v>4</v>
      </c>
      <c r="S28" s="482"/>
      <c r="T28" s="314"/>
      <c r="U28" s="314"/>
      <c r="V28" s="314"/>
      <c r="W28" s="314"/>
      <c r="X28" s="314"/>
      <c r="Y28" s="314"/>
      <c r="Z28" s="314"/>
      <c r="AA28" s="314"/>
    </row>
    <row r="29" spans="1:27" ht="12.75" customHeight="1" x14ac:dyDescent="0.2">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row>
    <row r="30" spans="1:27" ht="15" customHeight="1" x14ac:dyDescent="0.2">
      <c r="B30" s="314"/>
      <c r="C30" s="314"/>
      <c r="D30" s="314"/>
      <c r="E30" s="314" t="s">
        <v>285</v>
      </c>
      <c r="F30" s="314"/>
      <c r="G30" s="314"/>
      <c r="H30" s="314"/>
      <c r="I30" s="314"/>
      <c r="J30" s="314"/>
      <c r="K30" s="314"/>
      <c r="L30" s="314"/>
      <c r="M30" s="314"/>
      <c r="N30" s="314"/>
      <c r="O30" s="314"/>
      <c r="P30" s="314"/>
      <c r="Q30" s="314"/>
      <c r="R30" s="314"/>
      <c r="S30" s="314"/>
      <c r="T30" s="314"/>
      <c r="U30" s="314"/>
      <c r="V30" s="314"/>
      <c r="W30" s="314"/>
      <c r="X30" s="314"/>
      <c r="Y30" s="314"/>
      <c r="Z30" s="314"/>
      <c r="AA30" s="314"/>
    </row>
    <row r="31" spans="1:27" ht="14.1" customHeight="1" x14ac:dyDescent="0.2">
      <c r="B31" s="314"/>
      <c r="C31" s="314"/>
      <c r="D31" s="314"/>
      <c r="E31" s="314">
        <v>4</v>
      </c>
      <c r="F31" s="476" t="s">
        <v>401</v>
      </c>
      <c r="G31" s="476"/>
      <c r="H31" s="476"/>
      <c r="I31" s="476"/>
      <c r="J31" s="476"/>
      <c r="K31" s="476"/>
      <c r="L31" s="476"/>
      <c r="M31" s="476"/>
      <c r="N31" s="476"/>
      <c r="O31" s="476"/>
      <c r="P31" s="476"/>
      <c r="Q31" s="476"/>
      <c r="R31" s="476"/>
      <c r="S31" s="476"/>
      <c r="T31" s="476"/>
      <c r="U31" s="476"/>
      <c r="V31" s="476"/>
      <c r="W31" s="476"/>
      <c r="X31" s="314"/>
      <c r="Y31" s="314"/>
      <c r="Z31" s="314"/>
      <c r="AA31" s="314"/>
    </row>
    <row r="32" spans="1:27" ht="15.95" customHeight="1" x14ac:dyDescent="0.2">
      <c r="B32" s="314"/>
      <c r="C32" s="314"/>
      <c r="D32" s="314"/>
      <c r="E32" s="314">
        <v>3</v>
      </c>
      <c r="F32" s="476" t="s">
        <v>400</v>
      </c>
      <c r="G32" s="476"/>
      <c r="H32" s="476"/>
      <c r="I32" s="476"/>
      <c r="J32" s="476"/>
      <c r="K32" s="476"/>
      <c r="L32" s="476"/>
      <c r="M32" s="476"/>
      <c r="N32" s="476"/>
      <c r="O32" s="476"/>
      <c r="P32" s="476"/>
      <c r="Q32" s="476"/>
      <c r="R32" s="476"/>
      <c r="S32" s="476"/>
      <c r="T32" s="476"/>
      <c r="U32" s="476"/>
      <c r="V32" s="476"/>
      <c r="W32" s="476"/>
      <c r="X32" s="314"/>
      <c r="Y32" s="314"/>
      <c r="Z32" s="314"/>
      <c r="AA32" s="314"/>
    </row>
    <row r="33" spans="2:27" ht="15" customHeight="1" x14ac:dyDescent="0.2">
      <c r="B33" s="314"/>
      <c r="C33" s="314"/>
      <c r="D33" s="314"/>
      <c r="E33" s="314">
        <v>2</v>
      </c>
      <c r="F33" s="476" t="s">
        <v>400</v>
      </c>
      <c r="G33" s="476"/>
      <c r="H33" s="476"/>
      <c r="I33" s="476"/>
      <c r="J33" s="476"/>
      <c r="K33" s="476"/>
      <c r="L33" s="476"/>
      <c r="M33" s="476"/>
      <c r="N33" s="476"/>
      <c r="O33" s="476"/>
      <c r="P33" s="476"/>
      <c r="Q33" s="476"/>
      <c r="R33" s="476"/>
      <c r="S33" s="476"/>
      <c r="T33" s="476"/>
      <c r="U33" s="476"/>
      <c r="V33" s="476"/>
      <c r="W33" s="476"/>
      <c r="X33" s="314"/>
      <c r="Y33" s="314"/>
      <c r="Z33" s="314"/>
      <c r="AA33" s="314"/>
    </row>
    <row r="34" spans="2:27" ht="14.1" customHeight="1" x14ac:dyDescent="0.2">
      <c r="B34" s="314"/>
      <c r="C34" s="314"/>
      <c r="D34" s="314"/>
      <c r="E34" s="314">
        <v>1</v>
      </c>
      <c r="F34" s="476" t="s">
        <v>403</v>
      </c>
      <c r="G34" s="476"/>
      <c r="H34" s="476"/>
      <c r="I34" s="476"/>
      <c r="J34" s="476"/>
      <c r="K34" s="476"/>
      <c r="L34" s="476"/>
      <c r="M34" s="476"/>
      <c r="N34" s="476"/>
      <c r="O34" s="476"/>
      <c r="P34" s="476"/>
      <c r="Q34" s="476"/>
      <c r="R34" s="476"/>
      <c r="S34" s="476"/>
      <c r="T34" s="476"/>
      <c r="U34" s="476"/>
      <c r="V34" s="476"/>
      <c r="W34" s="476"/>
      <c r="X34" s="314"/>
      <c r="Y34" s="314"/>
      <c r="Z34" s="314"/>
      <c r="AA34" s="314"/>
    </row>
    <row r="35" spans="2:27" ht="15" customHeight="1" x14ac:dyDescent="0.2">
      <c r="B35" s="314"/>
      <c r="C35" s="314"/>
      <c r="D35" s="314"/>
      <c r="E35" s="314">
        <v>0</v>
      </c>
      <c r="F35" s="476" t="s">
        <v>402</v>
      </c>
      <c r="G35" s="476"/>
      <c r="H35" s="476"/>
      <c r="I35" s="476"/>
      <c r="J35" s="476"/>
      <c r="K35" s="476"/>
      <c r="L35" s="476"/>
      <c r="M35" s="476"/>
      <c r="N35" s="476"/>
      <c r="O35" s="476"/>
      <c r="P35" s="476"/>
      <c r="Q35" s="476"/>
      <c r="R35" s="476"/>
      <c r="S35" s="476"/>
      <c r="T35" s="476"/>
      <c r="U35" s="476"/>
      <c r="V35" s="476"/>
      <c r="W35" s="476"/>
      <c r="X35" s="314"/>
      <c r="Y35" s="314"/>
      <c r="Z35" s="314"/>
      <c r="AA35" s="314"/>
    </row>
    <row r="36" spans="2:27" ht="17.100000000000001" customHeight="1" x14ac:dyDescent="0.2"/>
  </sheetData>
  <mergeCells count="65">
    <mergeCell ref="R28:S28"/>
    <mergeCell ref="P27:Q27"/>
    <mergeCell ref="P28:Q28"/>
    <mergeCell ref="P26:Q26"/>
    <mergeCell ref="N26:O26"/>
    <mergeCell ref="N27:O27"/>
    <mergeCell ref="N28:O28"/>
    <mergeCell ref="F34:W34"/>
    <mergeCell ref="F35:W35"/>
    <mergeCell ref="F31:W31"/>
    <mergeCell ref="F32:W32"/>
    <mergeCell ref="F33:W33"/>
    <mergeCell ref="R23:S23"/>
    <mergeCell ref="R24:S24"/>
    <mergeCell ref="R25:S25"/>
    <mergeCell ref="R26:S26"/>
    <mergeCell ref="R27:S27"/>
    <mergeCell ref="P23:Q23"/>
    <mergeCell ref="H23:I23"/>
    <mergeCell ref="H24:I24"/>
    <mergeCell ref="H25:I25"/>
    <mergeCell ref="P25:Q25"/>
    <mergeCell ref="N23:O23"/>
    <mergeCell ref="N24:O24"/>
    <mergeCell ref="N25:O25"/>
    <mergeCell ref="P24:Q24"/>
    <mergeCell ref="L28:M28"/>
    <mergeCell ref="H27:I27"/>
    <mergeCell ref="H28:I28"/>
    <mergeCell ref="J23:K23"/>
    <mergeCell ref="L23:M23"/>
    <mergeCell ref="J24:K24"/>
    <mergeCell ref="L24:M24"/>
    <mergeCell ref="J25:K25"/>
    <mergeCell ref="L25:M25"/>
    <mergeCell ref="J26:K26"/>
    <mergeCell ref="L26:M26"/>
    <mergeCell ref="H26:I26"/>
    <mergeCell ref="J27:K27"/>
    <mergeCell ref="L27:M27"/>
    <mergeCell ref="J28:K28"/>
    <mergeCell ref="F23:G23"/>
    <mergeCell ref="F24:G24"/>
    <mergeCell ref="F25:G25"/>
    <mergeCell ref="F26:G26"/>
    <mergeCell ref="F27:G27"/>
    <mergeCell ref="F28:G28"/>
    <mergeCell ref="C27:E27"/>
    <mergeCell ref="C28:E28"/>
    <mergeCell ref="C24:E24"/>
    <mergeCell ref="C25:E25"/>
    <mergeCell ref="C26:E26"/>
    <mergeCell ref="B4:AA4"/>
    <mergeCell ref="C13:E13"/>
    <mergeCell ref="C9:Q9"/>
    <mergeCell ref="B10:R10"/>
    <mergeCell ref="B11:N11"/>
    <mergeCell ref="R14:V14"/>
    <mergeCell ref="W14:Y14"/>
    <mergeCell ref="Z14:AA14"/>
    <mergeCell ref="C16:E16"/>
    <mergeCell ref="F13:M13"/>
    <mergeCell ref="N14:Q14"/>
    <mergeCell ref="F14:M14"/>
    <mergeCell ref="N13:AA13"/>
  </mergeCells>
  <phoneticPr fontId="41" type="noConversion"/>
  <pageMargins left="0.7" right="0.7" top="0.75" bottom="0.75" header="0.3" footer="0.3"/>
  <pageSetup paperSize="10" scale="40" orientation="portrait" horizontalDpi="4294967292" verticalDpi="4294967292"/>
  <rowBreaks count="1" manualBreakCount="1">
    <brk id="36" max="16383" man="1"/>
  </rowBreaks>
  <colBreaks count="1" manualBreakCount="1">
    <brk id="27" max="1048575" man="1"/>
  </colBreaks>
  <drawing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workbookViewId="0">
      <selection activeCell="D33" sqref="D33:L33"/>
    </sheetView>
  </sheetViews>
  <sheetFormatPr defaultColWidth="9.140625" defaultRowHeight="12.75" x14ac:dyDescent="0.2"/>
  <cols>
    <col min="6" max="6" width="3.28515625" customWidth="1"/>
    <col min="7" max="8" width="4.42578125" customWidth="1"/>
    <col min="9" max="9" width="10.85546875" customWidth="1"/>
    <col min="10" max="10" width="6.42578125" style="91" customWidth="1"/>
    <col min="11" max="11" width="7.28515625" customWidth="1"/>
  </cols>
  <sheetData>
    <row r="1" spans="1:14" ht="18" customHeight="1" x14ac:dyDescent="0.2">
      <c r="B1" s="485" t="s">
        <v>404</v>
      </c>
      <c r="C1" s="485"/>
      <c r="D1" s="485"/>
      <c r="E1" s="367" t="s">
        <v>405</v>
      </c>
      <c r="F1" s="367"/>
      <c r="G1" s="367"/>
      <c r="H1" s="367"/>
      <c r="I1" s="367"/>
      <c r="J1" s="367"/>
      <c r="K1" s="367"/>
      <c r="L1" s="367"/>
      <c r="M1" s="367"/>
    </row>
    <row r="2" spans="1:14" ht="18" customHeight="1" x14ac:dyDescent="0.2">
      <c r="A2" s="420" t="s">
        <v>404</v>
      </c>
      <c r="B2" s="422"/>
      <c r="C2" s="422"/>
      <c r="D2" s="422"/>
      <c r="E2" s="422"/>
      <c r="F2" s="422"/>
      <c r="G2" s="422"/>
      <c r="H2" s="422"/>
      <c r="I2" s="422"/>
      <c r="J2" s="93"/>
      <c r="K2" s="83"/>
    </row>
    <row r="3" spans="1:14" ht="18" customHeight="1" x14ac:dyDescent="0.2">
      <c r="A3" s="390" t="str">
        <f>Criteria1.1.1!D6</f>
        <v>Justice Sector</v>
      </c>
      <c r="B3" s="391"/>
      <c r="C3" s="391"/>
      <c r="D3" s="50"/>
      <c r="E3" s="50"/>
      <c r="F3" s="50"/>
      <c r="G3" s="50"/>
      <c r="H3" s="50"/>
      <c r="I3" s="50"/>
      <c r="J3" s="93"/>
      <c r="K3" s="83"/>
    </row>
    <row r="4" spans="1:14" ht="18" customHeight="1" x14ac:dyDescent="0.2">
      <c r="A4" s="28"/>
      <c r="B4" s="38" t="s">
        <v>471</v>
      </c>
      <c r="C4" s="36">
        <v>4</v>
      </c>
      <c r="D4" s="483" t="s">
        <v>406</v>
      </c>
      <c r="E4" s="483"/>
      <c r="F4" s="483"/>
      <c r="G4" s="483"/>
      <c r="H4" s="483"/>
      <c r="I4" s="483"/>
      <c r="J4" s="483"/>
      <c r="K4" s="483"/>
      <c r="L4" s="483"/>
      <c r="M4" s="483"/>
      <c r="N4" s="483"/>
    </row>
    <row r="5" spans="1:14" ht="18" customHeight="1" x14ac:dyDescent="0.2">
      <c r="B5" s="38" t="s">
        <v>472</v>
      </c>
      <c r="C5" s="36">
        <v>3</v>
      </c>
      <c r="D5" s="483" t="s">
        <v>407</v>
      </c>
      <c r="E5" s="483" t="s">
        <v>407</v>
      </c>
      <c r="F5" s="483" t="s">
        <v>407</v>
      </c>
      <c r="G5" s="483" t="s">
        <v>407</v>
      </c>
      <c r="H5" s="483" t="s">
        <v>407</v>
      </c>
      <c r="I5" s="483" t="s">
        <v>407</v>
      </c>
      <c r="J5" s="483"/>
      <c r="K5" s="483"/>
      <c r="L5" s="483"/>
    </row>
    <row r="6" spans="1:14" x14ac:dyDescent="0.2">
      <c r="B6" s="38" t="s">
        <v>423</v>
      </c>
      <c r="C6" s="36">
        <v>2</v>
      </c>
      <c r="D6" s="483" t="s">
        <v>408</v>
      </c>
      <c r="E6" s="483" t="s">
        <v>408</v>
      </c>
      <c r="F6" s="483" t="s">
        <v>408</v>
      </c>
      <c r="G6" s="483" t="s">
        <v>408</v>
      </c>
      <c r="H6" s="483" t="s">
        <v>408</v>
      </c>
      <c r="I6" s="483" t="s">
        <v>408</v>
      </c>
      <c r="J6" s="483"/>
      <c r="K6" s="483"/>
      <c r="L6" s="483"/>
    </row>
    <row r="7" spans="1:14" x14ac:dyDescent="0.2">
      <c r="B7" s="38" t="s">
        <v>384</v>
      </c>
      <c r="C7" s="36">
        <v>1</v>
      </c>
      <c r="D7" s="483" t="s">
        <v>409</v>
      </c>
      <c r="E7" s="483" t="s">
        <v>409</v>
      </c>
      <c r="F7" s="483" t="s">
        <v>409</v>
      </c>
      <c r="G7" s="483" t="s">
        <v>409</v>
      </c>
      <c r="H7" s="483" t="s">
        <v>409</v>
      </c>
      <c r="I7" s="483" t="s">
        <v>409</v>
      </c>
      <c r="J7" s="483"/>
      <c r="K7" s="483"/>
      <c r="L7" s="483"/>
    </row>
    <row r="8" spans="1:14" ht="12.75" customHeight="1" x14ac:dyDescent="0.2">
      <c r="C8" s="164">
        <v>0</v>
      </c>
      <c r="D8" s="483" t="s">
        <v>309</v>
      </c>
      <c r="E8" s="483" t="s">
        <v>309</v>
      </c>
      <c r="F8" s="483" t="s">
        <v>309</v>
      </c>
      <c r="G8" s="483" t="s">
        <v>309</v>
      </c>
      <c r="H8" s="483" t="s">
        <v>309</v>
      </c>
      <c r="I8" s="483" t="s">
        <v>309</v>
      </c>
      <c r="J8" s="483"/>
      <c r="K8" s="483"/>
      <c r="L8" s="483"/>
    </row>
    <row r="9" spans="1:14" ht="18.75" customHeight="1" x14ac:dyDescent="0.2">
      <c r="A9" s="28" t="s">
        <v>464</v>
      </c>
      <c r="B9" s="61" t="s">
        <v>310</v>
      </c>
      <c r="C9" s="35" t="s">
        <v>312</v>
      </c>
      <c r="G9" s="28"/>
      <c r="J9" s="65"/>
      <c r="K9" s="92"/>
    </row>
    <row r="10" spans="1:14" ht="12.75" customHeight="1" x14ac:dyDescent="0.2">
      <c r="C10" s="367" t="s">
        <v>311</v>
      </c>
      <c r="D10" s="409"/>
      <c r="E10" s="409"/>
      <c r="F10" s="409"/>
      <c r="G10" s="409"/>
      <c r="I10" s="102" t="s">
        <v>313</v>
      </c>
      <c r="J10" s="39">
        <v>0</v>
      </c>
      <c r="K10" s="91"/>
    </row>
    <row r="12" spans="1:14" ht="18" customHeight="1" x14ac:dyDescent="0.2">
      <c r="A12" s="390" t="str">
        <f>Criteria1.1.1!D17</f>
        <v>Security Sector</v>
      </c>
      <c r="B12" s="391"/>
      <c r="C12" s="391"/>
      <c r="D12" s="50"/>
      <c r="E12" s="50"/>
      <c r="F12" s="50"/>
      <c r="G12" s="50"/>
      <c r="H12" s="50"/>
      <c r="I12" s="50"/>
      <c r="J12" s="93"/>
      <c r="K12" s="83"/>
    </row>
    <row r="13" spans="1:14" ht="18" customHeight="1" x14ac:dyDescent="0.2">
      <c r="A13" s="28"/>
      <c r="B13" s="38" t="s">
        <v>471</v>
      </c>
      <c r="C13" s="36">
        <v>4</v>
      </c>
      <c r="D13" s="483" t="s">
        <v>406</v>
      </c>
      <c r="E13" s="483"/>
      <c r="F13" s="483"/>
      <c r="G13" s="483"/>
      <c r="H13" s="483"/>
      <c r="I13" s="483"/>
      <c r="J13" s="483"/>
      <c r="K13" s="483"/>
      <c r="L13" s="483"/>
      <c r="M13" s="483"/>
      <c r="N13" s="483"/>
    </row>
    <row r="14" spans="1:14" ht="18" customHeight="1" x14ac:dyDescent="0.2">
      <c r="B14" s="38" t="s">
        <v>472</v>
      </c>
      <c r="C14" s="36">
        <v>3</v>
      </c>
      <c r="D14" s="483" t="s">
        <v>407</v>
      </c>
      <c r="E14" s="483" t="s">
        <v>407</v>
      </c>
      <c r="F14" s="483" t="s">
        <v>407</v>
      </c>
      <c r="G14" s="483" t="s">
        <v>407</v>
      </c>
      <c r="H14" s="483" t="s">
        <v>407</v>
      </c>
      <c r="I14" s="483" t="s">
        <v>407</v>
      </c>
      <c r="J14" s="483"/>
      <c r="K14" s="483"/>
      <c r="L14" s="483"/>
    </row>
    <row r="15" spans="1:14" x14ac:dyDescent="0.2">
      <c r="B15" s="38" t="s">
        <v>423</v>
      </c>
      <c r="C15" s="36">
        <v>2</v>
      </c>
      <c r="D15" s="483" t="s">
        <v>408</v>
      </c>
      <c r="E15" s="483" t="s">
        <v>408</v>
      </c>
      <c r="F15" s="483" t="s">
        <v>408</v>
      </c>
      <c r="G15" s="483" t="s">
        <v>408</v>
      </c>
      <c r="H15" s="483" t="s">
        <v>408</v>
      </c>
      <c r="I15" s="483" t="s">
        <v>408</v>
      </c>
      <c r="J15" s="483"/>
      <c r="K15" s="483"/>
      <c r="L15" s="483"/>
    </row>
    <row r="16" spans="1:14" x14ac:dyDescent="0.2">
      <c r="B16" s="38" t="s">
        <v>384</v>
      </c>
      <c r="C16" s="36">
        <v>1</v>
      </c>
      <c r="D16" s="483" t="s">
        <v>409</v>
      </c>
      <c r="E16" s="483" t="s">
        <v>409</v>
      </c>
      <c r="F16" s="483" t="s">
        <v>409</v>
      </c>
      <c r="G16" s="483" t="s">
        <v>409</v>
      </c>
      <c r="H16" s="483" t="s">
        <v>409</v>
      </c>
      <c r="I16" s="483" t="s">
        <v>409</v>
      </c>
      <c r="J16" s="483"/>
      <c r="K16" s="483"/>
      <c r="L16" s="483"/>
    </row>
    <row r="17" spans="1:14" ht="12.75" customHeight="1" x14ac:dyDescent="0.2">
      <c r="C17" s="164">
        <v>0</v>
      </c>
      <c r="D17" s="483" t="s">
        <v>309</v>
      </c>
      <c r="E17" s="483" t="s">
        <v>309</v>
      </c>
      <c r="F17" s="483" t="s">
        <v>309</v>
      </c>
      <c r="G17" s="483" t="s">
        <v>309</v>
      </c>
      <c r="H17" s="483" t="s">
        <v>309</v>
      </c>
      <c r="I17" s="483" t="s">
        <v>309</v>
      </c>
      <c r="J17" s="483"/>
      <c r="K17" s="483"/>
      <c r="L17" s="483"/>
    </row>
    <row r="18" spans="1:14" ht="18.75" customHeight="1" x14ac:dyDescent="0.2">
      <c r="A18" s="28" t="s">
        <v>464</v>
      </c>
      <c r="B18" s="61" t="s">
        <v>310</v>
      </c>
      <c r="C18" s="35" t="s">
        <v>312</v>
      </c>
      <c r="G18" s="28"/>
      <c r="J18" s="65"/>
      <c r="K18" s="92"/>
    </row>
    <row r="19" spans="1:14" ht="12.75" customHeight="1" x14ac:dyDescent="0.2">
      <c r="C19" s="367" t="s">
        <v>311</v>
      </c>
      <c r="D19" s="409"/>
      <c r="E19" s="409"/>
      <c r="F19" s="409"/>
      <c r="G19" s="409"/>
      <c r="I19" s="102" t="s">
        <v>313</v>
      </c>
      <c r="J19" s="39">
        <v>0</v>
      </c>
      <c r="K19" s="91"/>
    </row>
    <row r="20" spans="1:14" s="91" customFormat="1" ht="12.75" customHeight="1" x14ac:dyDescent="0.2">
      <c r="C20" s="158"/>
      <c r="D20" s="178"/>
      <c r="E20" s="178"/>
      <c r="F20" s="178"/>
      <c r="G20" s="178"/>
      <c r="I20" s="179"/>
    </row>
    <row r="21" spans="1:14" ht="18" customHeight="1" x14ac:dyDescent="0.2">
      <c r="A21" s="390" t="str">
        <f>Criteria1.1.1!D35</f>
        <v>Energy Sector</v>
      </c>
      <c r="B21" s="391"/>
      <c r="C21" s="391"/>
      <c r="D21" s="50"/>
      <c r="E21" s="50"/>
      <c r="F21" s="50"/>
      <c r="G21" s="50"/>
      <c r="H21" s="50"/>
      <c r="I21" s="50"/>
      <c r="J21" s="93"/>
      <c r="K21" s="83"/>
    </row>
    <row r="22" spans="1:14" ht="18" customHeight="1" x14ac:dyDescent="0.2">
      <c r="A22" s="28"/>
      <c r="B22" s="38" t="s">
        <v>471</v>
      </c>
      <c r="C22" s="36">
        <v>4</v>
      </c>
      <c r="D22" s="483" t="s">
        <v>406</v>
      </c>
      <c r="E22" s="483"/>
      <c r="F22" s="483"/>
      <c r="G22" s="483"/>
      <c r="H22" s="483"/>
      <c r="I22" s="483"/>
      <c r="J22" s="483"/>
      <c r="K22" s="483"/>
      <c r="L22" s="483"/>
      <c r="M22" s="483"/>
      <c r="N22" s="483"/>
    </row>
    <row r="23" spans="1:14" ht="18" customHeight="1" x14ac:dyDescent="0.2">
      <c r="B23" s="38" t="s">
        <v>472</v>
      </c>
      <c r="C23" s="121">
        <v>3</v>
      </c>
      <c r="D23" s="483" t="s">
        <v>407</v>
      </c>
      <c r="E23" s="483" t="s">
        <v>407</v>
      </c>
      <c r="F23" s="483" t="s">
        <v>407</v>
      </c>
      <c r="G23" s="483" t="s">
        <v>407</v>
      </c>
      <c r="H23" s="483" t="s">
        <v>407</v>
      </c>
      <c r="I23" s="483" t="s">
        <v>407</v>
      </c>
      <c r="J23" s="483"/>
      <c r="K23" s="483"/>
      <c r="L23" s="483"/>
    </row>
    <row r="24" spans="1:14" x14ac:dyDescent="0.2">
      <c r="B24" s="38" t="s">
        <v>423</v>
      </c>
      <c r="C24" s="121">
        <v>2</v>
      </c>
      <c r="D24" s="483" t="s">
        <v>408</v>
      </c>
      <c r="E24" s="483" t="s">
        <v>408</v>
      </c>
      <c r="F24" s="483" t="s">
        <v>408</v>
      </c>
      <c r="G24" s="483" t="s">
        <v>408</v>
      </c>
      <c r="H24" s="483" t="s">
        <v>408</v>
      </c>
      <c r="I24" s="483" t="s">
        <v>408</v>
      </c>
      <c r="J24" s="483"/>
      <c r="K24" s="483"/>
      <c r="L24" s="483"/>
    </row>
    <row r="25" spans="1:14" x14ac:dyDescent="0.2">
      <c r="B25" s="38" t="s">
        <v>384</v>
      </c>
      <c r="C25" s="174">
        <v>1</v>
      </c>
      <c r="D25" s="483" t="s">
        <v>409</v>
      </c>
      <c r="E25" s="483" t="s">
        <v>409</v>
      </c>
      <c r="F25" s="483" t="s">
        <v>409</v>
      </c>
      <c r="G25" s="483" t="s">
        <v>409</v>
      </c>
      <c r="H25" s="483" t="s">
        <v>409</v>
      </c>
      <c r="I25" s="483" t="s">
        <v>409</v>
      </c>
      <c r="J25" s="483"/>
      <c r="K25" s="483"/>
      <c r="L25" s="483"/>
    </row>
    <row r="26" spans="1:14" ht="12.75" customHeight="1" x14ac:dyDescent="0.2">
      <c r="C26" s="232">
        <v>0</v>
      </c>
      <c r="D26" s="483" t="s">
        <v>309</v>
      </c>
      <c r="E26" s="483" t="s">
        <v>309</v>
      </c>
      <c r="F26" s="483" t="s">
        <v>309</v>
      </c>
      <c r="G26" s="483" t="s">
        <v>309</v>
      </c>
      <c r="H26" s="483" t="s">
        <v>309</v>
      </c>
      <c r="I26" s="483" t="s">
        <v>309</v>
      </c>
      <c r="J26" s="483"/>
      <c r="K26" s="483"/>
      <c r="L26" s="483"/>
    </row>
    <row r="27" spans="1:14" ht="15.75" customHeight="1" x14ac:dyDescent="0.2"/>
    <row r="28" spans="1:14" ht="18.75" customHeight="1" x14ac:dyDescent="0.2">
      <c r="A28" s="28" t="s">
        <v>464</v>
      </c>
      <c r="B28" s="61" t="s">
        <v>310</v>
      </c>
      <c r="C28" s="35" t="s">
        <v>312</v>
      </c>
      <c r="G28" s="28"/>
      <c r="J28" s="65"/>
      <c r="K28" s="92"/>
    </row>
    <row r="29" spans="1:14" ht="12.75" customHeight="1" x14ac:dyDescent="0.2">
      <c r="C29" s="367" t="s">
        <v>311</v>
      </c>
      <c r="D29" s="409"/>
      <c r="E29" s="409"/>
      <c r="F29" s="409"/>
      <c r="G29" s="409"/>
      <c r="I29" s="102" t="s">
        <v>313</v>
      </c>
      <c r="J29" s="39">
        <v>0</v>
      </c>
      <c r="K29" s="91"/>
    </row>
    <row r="31" spans="1:14" x14ac:dyDescent="0.2">
      <c r="A31" s="484" t="s">
        <v>76</v>
      </c>
      <c r="B31" s="416"/>
      <c r="C31" s="416"/>
      <c r="D31" s="416"/>
      <c r="E31" s="50"/>
      <c r="F31" s="50"/>
      <c r="G31" s="50"/>
      <c r="H31" s="50"/>
      <c r="I31" s="50"/>
      <c r="J31" s="93"/>
      <c r="K31" s="83"/>
    </row>
    <row r="32" spans="1:14" ht="18" customHeight="1" x14ac:dyDescent="0.2">
      <c r="A32" s="28"/>
      <c r="B32" s="38" t="s">
        <v>471</v>
      </c>
      <c r="C32" s="36">
        <v>4</v>
      </c>
      <c r="D32" s="483" t="s">
        <v>406</v>
      </c>
      <c r="E32" s="483"/>
      <c r="F32" s="483"/>
      <c r="G32" s="483"/>
      <c r="H32" s="483"/>
      <c r="I32" s="483"/>
      <c r="J32" s="483"/>
      <c r="K32" s="483"/>
      <c r="L32" s="483"/>
      <c r="M32" s="483"/>
      <c r="N32" s="483"/>
    </row>
    <row r="33" spans="1:14" ht="18" customHeight="1" x14ac:dyDescent="0.2">
      <c r="B33" s="38" t="s">
        <v>472</v>
      </c>
      <c r="C33" s="121">
        <v>3</v>
      </c>
      <c r="D33" s="483" t="s">
        <v>407</v>
      </c>
      <c r="E33" s="483" t="s">
        <v>407</v>
      </c>
      <c r="F33" s="483" t="s">
        <v>407</v>
      </c>
      <c r="G33" s="483" t="s">
        <v>407</v>
      </c>
      <c r="H33" s="483" t="s">
        <v>407</v>
      </c>
      <c r="I33" s="483" t="s">
        <v>407</v>
      </c>
      <c r="J33" s="483"/>
      <c r="K33" s="483"/>
      <c r="L33" s="483"/>
    </row>
    <row r="34" spans="1:14" x14ac:dyDescent="0.2">
      <c r="B34" s="38" t="s">
        <v>423</v>
      </c>
      <c r="C34" s="121">
        <v>2</v>
      </c>
      <c r="D34" s="483" t="s">
        <v>408</v>
      </c>
      <c r="E34" s="483" t="s">
        <v>408</v>
      </c>
      <c r="F34" s="483" t="s">
        <v>408</v>
      </c>
      <c r="G34" s="483" t="s">
        <v>408</v>
      </c>
      <c r="H34" s="483" t="s">
        <v>408</v>
      </c>
      <c r="I34" s="483" t="s">
        <v>408</v>
      </c>
      <c r="J34" s="483"/>
      <c r="K34" s="483"/>
      <c r="L34" s="483"/>
    </row>
    <row r="35" spans="1:14" x14ac:dyDescent="0.2">
      <c r="B35" s="38" t="s">
        <v>384</v>
      </c>
      <c r="C35" s="121">
        <v>1</v>
      </c>
      <c r="D35" s="483" t="s">
        <v>409</v>
      </c>
      <c r="E35" s="483" t="s">
        <v>409</v>
      </c>
      <c r="F35" s="483" t="s">
        <v>409</v>
      </c>
      <c r="G35" s="483" t="s">
        <v>409</v>
      </c>
      <c r="H35" s="483" t="s">
        <v>409</v>
      </c>
      <c r="I35" s="483" t="s">
        <v>409</v>
      </c>
      <c r="J35" s="483"/>
      <c r="K35" s="483"/>
      <c r="L35" s="483"/>
    </row>
    <row r="36" spans="1:14" ht="12.75" customHeight="1" x14ac:dyDescent="0.2">
      <c r="C36" s="243">
        <v>0</v>
      </c>
      <c r="D36" s="483" t="s">
        <v>309</v>
      </c>
      <c r="E36" s="483" t="s">
        <v>309</v>
      </c>
      <c r="F36" s="483" t="s">
        <v>309</v>
      </c>
      <c r="G36" s="483" t="s">
        <v>309</v>
      </c>
      <c r="H36" s="483" t="s">
        <v>309</v>
      </c>
      <c r="I36" s="483" t="s">
        <v>309</v>
      </c>
      <c r="J36" s="483"/>
      <c r="K36" s="483"/>
      <c r="L36" s="483"/>
    </row>
    <row r="37" spans="1:14" ht="15" customHeight="1" x14ac:dyDescent="0.2"/>
    <row r="38" spans="1:14" ht="18.75" customHeight="1" x14ac:dyDescent="0.2">
      <c r="A38" s="28" t="s">
        <v>464</v>
      </c>
      <c r="B38" s="61" t="s">
        <v>310</v>
      </c>
      <c r="C38" s="35" t="s">
        <v>312</v>
      </c>
      <c r="G38" s="28"/>
      <c r="J38" s="65"/>
      <c r="K38" s="92"/>
    </row>
    <row r="39" spans="1:14" ht="12.75" customHeight="1" x14ac:dyDescent="0.2">
      <c r="C39" s="367" t="s">
        <v>311</v>
      </c>
      <c r="D39" s="409"/>
      <c r="E39" s="409"/>
      <c r="F39" s="409"/>
      <c r="G39" s="409"/>
      <c r="I39" s="102" t="s">
        <v>313</v>
      </c>
      <c r="J39" s="39">
        <v>0</v>
      </c>
      <c r="K39" s="91"/>
    </row>
    <row r="41" spans="1:14" x14ac:dyDescent="0.2">
      <c r="A41" s="415" t="str">
        <f>Criteria1.1.1!D56</f>
        <v>Agriculture and Rural Development</v>
      </c>
      <c r="B41" s="416"/>
      <c r="C41" s="416"/>
      <c r="D41" s="416"/>
      <c r="E41" s="50"/>
      <c r="F41" s="50"/>
      <c r="G41" s="50"/>
      <c r="H41" s="50"/>
      <c r="I41" s="50"/>
      <c r="J41" s="93"/>
      <c r="K41" s="83"/>
    </row>
    <row r="42" spans="1:14" ht="18" customHeight="1" x14ac:dyDescent="0.2">
      <c r="A42" s="28"/>
      <c r="B42" s="38" t="s">
        <v>471</v>
      </c>
      <c r="C42" s="36">
        <v>4</v>
      </c>
      <c r="D42" s="483" t="s">
        <v>406</v>
      </c>
      <c r="E42" s="483"/>
      <c r="F42" s="483"/>
      <c r="G42" s="483"/>
      <c r="H42" s="483"/>
      <c r="I42" s="483"/>
      <c r="J42" s="483"/>
      <c r="K42" s="483"/>
      <c r="L42" s="483"/>
      <c r="M42" s="483"/>
      <c r="N42" s="483"/>
    </row>
    <row r="43" spans="1:14" ht="18" customHeight="1" x14ac:dyDescent="0.2">
      <c r="B43" s="38" t="s">
        <v>472</v>
      </c>
      <c r="C43" s="121">
        <v>3</v>
      </c>
      <c r="D43" s="483" t="s">
        <v>407</v>
      </c>
      <c r="E43" s="483" t="s">
        <v>407</v>
      </c>
      <c r="F43" s="483" t="s">
        <v>407</v>
      </c>
      <c r="G43" s="483" t="s">
        <v>407</v>
      </c>
      <c r="H43" s="483" t="s">
        <v>407</v>
      </c>
      <c r="I43" s="483" t="s">
        <v>407</v>
      </c>
      <c r="J43" s="483"/>
      <c r="K43" s="483"/>
      <c r="L43" s="483"/>
    </row>
    <row r="44" spans="1:14" x14ac:dyDescent="0.2">
      <c r="B44" s="38" t="s">
        <v>423</v>
      </c>
      <c r="C44" s="174">
        <v>2</v>
      </c>
      <c r="D44" s="483" t="s">
        <v>408</v>
      </c>
      <c r="E44" s="483" t="s">
        <v>408</v>
      </c>
      <c r="F44" s="483" t="s">
        <v>408</v>
      </c>
      <c r="G44" s="483" t="s">
        <v>408</v>
      </c>
      <c r="H44" s="483" t="s">
        <v>408</v>
      </c>
      <c r="I44" s="483" t="s">
        <v>408</v>
      </c>
      <c r="J44" s="483"/>
      <c r="K44" s="483"/>
      <c r="L44" s="483"/>
    </row>
    <row r="45" spans="1:14" x14ac:dyDescent="0.2">
      <c r="B45" s="38" t="s">
        <v>384</v>
      </c>
      <c r="C45" s="121">
        <v>1</v>
      </c>
      <c r="D45" s="483" t="s">
        <v>409</v>
      </c>
      <c r="E45" s="483" t="s">
        <v>409</v>
      </c>
      <c r="F45" s="483" t="s">
        <v>409</v>
      </c>
      <c r="G45" s="483" t="s">
        <v>409</v>
      </c>
      <c r="H45" s="483" t="s">
        <v>409</v>
      </c>
      <c r="I45" s="483" t="s">
        <v>409</v>
      </c>
      <c r="J45" s="483"/>
      <c r="K45" s="483"/>
      <c r="L45" s="483"/>
    </row>
    <row r="46" spans="1:14" ht="12.75" customHeight="1" x14ac:dyDescent="0.2">
      <c r="C46" s="81">
        <v>0</v>
      </c>
      <c r="D46" s="483" t="s">
        <v>309</v>
      </c>
      <c r="E46" s="483" t="s">
        <v>309</v>
      </c>
      <c r="F46" s="483" t="s">
        <v>309</v>
      </c>
      <c r="G46" s="483" t="s">
        <v>309</v>
      </c>
      <c r="H46" s="483" t="s">
        <v>309</v>
      </c>
      <c r="I46" s="483" t="s">
        <v>309</v>
      </c>
      <c r="J46" s="483"/>
      <c r="K46" s="483"/>
      <c r="L46" s="483"/>
    </row>
    <row r="47" spans="1:14" ht="15.75" customHeight="1" x14ac:dyDescent="0.2"/>
    <row r="48" spans="1:14" ht="18.75" customHeight="1" x14ac:dyDescent="0.2">
      <c r="A48" s="28" t="s">
        <v>464</v>
      </c>
      <c r="B48" s="61" t="s">
        <v>310</v>
      </c>
      <c r="C48" s="35" t="s">
        <v>312</v>
      </c>
      <c r="G48" s="28"/>
      <c r="J48" s="65"/>
      <c r="K48" s="92"/>
    </row>
    <row r="49" spans="3:11" ht="12.75" customHeight="1" x14ac:dyDescent="0.2">
      <c r="C49" s="367" t="s">
        <v>311</v>
      </c>
      <c r="D49" s="409"/>
      <c r="E49" s="409"/>
      <c r="F49" s="409"/>
      <c r="G49" s="409"/>
      <c r="I49" s="102" t="s">
        <v>313</v>
      </c>
      <c r="J49" s="39">
        <v>1</v>
      </c>
      <c r="K49" s="91"/>
    </row>
  </sheetData>
  <mergeCells count="38">
    <mergeCell ref="D46:L46"/>
    <mergeCell ref="C49:G49"/>
    <mergeCell ref="B1:D1"/>
    <mergeCell ref="E1:M1"/>
    <mergeCell ref="C10:G10"/>
    <mergeCell ref="D13:N13"/>
    <mergeCell ref="D14:L14"/>
    <mergeCell ref="D4:N4"/>
    <mergeCell ref="D5:L5"/>
    <mergeCell ref="D6:L6"/>
    <mergeCell ref="D7:L7"/>
    <mergeCell ref="D8:L8"/>
    <mergeCell ref="D15:L15"/>
    <mergeCell ref="D44:L44"/>
    <mergeCell ref="D45:L45"/>
    <mergeCell ref="D42:N42"/>
    <mergeCell ref="D43:L43"/>
    <mergeCell ref="A41:D41"/>
    <mergeCell ref="D36:L36"/>
    <mergeCell ref="C39:G39"/>
    <mergeCell ref="D34:L34"/>
    <mergeCell ref="D35:L35"/>
    <mergeCell ref="D32:N32"/>
    <mergeCell ref="D33:L33"/>
    <mergeCell ref="A31:D31"/>
    <mergeCell ref="D26:L26"/>
    <mergeCell ref="C29:G29"/>
    <mergeCell ref="D24:L24"/>
    <mergeCell ref="D25:L25"/>
    <mergeCell ref="D22:N22"/>
    <mergeCell ref="D23:L23"/>
    <mergeCell ref="A21:C21"/>
    <mergeCell ref="C19:G19"/>
    <mergeCell ref="A2:I2"/>
    <mergeCell ref="A3:C3"/>
    <mergeCell ref="D17:L17"/>
    <mergeCell ref="D16:L16"/>
    <mergeCell ref="A12:C12"/>
  </mergeCells>
  <phoneticPr fontId="41" type="noConversion"/>
  <pageMargins left="0.7" right="0.7" top="0.75" bottom="0.75" header="0.3" footer="0.3"/>
  <colBreaks count="1" manualBreakCount="1">
    <brk id="12" max="1048575" man="1"/>
  </colBreak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
  <sheetViews>
    <sheetView topLeftCell="D1" zoomScale="85" zoomScaleNormal="85" zoomScalePageLayoutView="85" workbookViewId="0">
      <selection activeCell="Y42" sqref="Y42"/>
    </sheetView>
  </sheetViews>
  <sheetFormatPr defaultColWidth="8" defaultRowHeight="12.75" customHeight="1" x14ac:dyDescent="0.2"/>
  <cols>
    <col min="1" max="1" width="2.7109375" customWidth="1"/>
    <col min="2" max="2" width="36" customWidth="1"/>
    <col min="3" max="3" width="7" customWidth="1"/>
    <col min="4" max="5" width="13.42578125" customWidth="1"/>
    <col min="6" max="6" width="17.7109375" customWidth="1"/>
    <col min="7" max="7" width="6.85546875" customWidth="1"/>
    <col min="8" max="10" width="7.140625" customWidth="1"/>
    <col min="11" max="11" width="4.28515625" customWidth="1"/>
    <col min="12" max="12" width="9.7109375" customWidth="1"/>
    <col min="20" max="20" width="4" customWidth="1"/>
    <col min="21" max="21" width="9.7109375" customWidth="1"/>
    <col min="22" max="22" width="4.28515625" customWidth="1"/>
    <col min="29" max="29" width="3.85546875" customWidth="1"/>
  </cols>
  <sheetData>
    <row r="1" spans="1:30" ht="15" customHeight="1" x14ac:dyDescent="0.2">
      <c r="A1" s="3"/>
      <c r="B1" s="3"/>
      <c r="C1" s="3"/>
      <c r="D1" s="496" t="s">
        <v>317</v>
      </c>
      <c r="E1" s="497"/>
      <c r="F1" s="497"/>
      <c r="G1" s="497"/>
      <c r="H1" s="497"/>
      <c r="I1" s="497"/>
      <c r="J1" s="497"/>
      <c r="K1" s="497"/>
    </row>
    <row r="2" spans="1:30" ht="12.75" customHeight="1" x14ac:dyDescent="0.2">
      <c r="A2" s="3"/>
      <c r="B2" s="498" t="s">
        <v>233</v>
      </c>
      <c r="C2" s="499"/>
      <c r="D2" s="499"/>
      <c r="E2" s="499"/>
      <c r="F2" s="499"/>
      <c r="G2" s="499"/>
      <c r="H2" s="500"/>
      <c r="I2" s="48"/>
      <c r="J2" s="48"/>
      <c r="L2" s="420" t="s">
        <v>234</v>
      </c>
      <c r="M2" s="422"/>
      <c r="N2" s="422"/>
      <c r="O2" s="422"/>
      <c r="P2" s="422"/>
      <c r="Q2" s="422"/>
      <c r="R2" s="422"/>
      <c r="S2" s="422"/>
      <c r="U2" s="420" t="s">
        <v>237</v>
      </c>
      <c r="V2" s="422"/>
      <c r="W2" s="422"/>
      <c r="X2" s="422"/>
      <c r="Y2" s="422"/>
      <c r="Z2" s="422"/>
      <c r="AA2" s="422"/>
      <c r="AB2" s="422"/>
    </row>
    <row r="3" spans="1:30" ht="12.75" customHeight="1" x14ac:dyDescent="0.2">
      <c r="A3" s="3"/>
      <c r="B3" s="105"/>
      <c r="C3" s="48"/>
      <c r="D3" s="106"/>
      <c r="E3" s="106"/>
      <c r="F3" s="106"/>
      <c r="G3" s="48"/>
      <c r="H3" s="48"/>
      <c r="I3" s="48"/>
      <c r="J3" s="48"/>
    </row>
    <row r="4" spans="1:30" ht="12.75" customHeight="1" x14ac:dyDescent="0.2">
      <c r="A4" s="3"/>
      <c r="B4" s="3"/>
      <c r="C4" s="45" t="s">
        <v>285</v>
      </c>
      <c r="D4" s="3"/>
      <c r="E4" s="3"/>
      <c r="F4" s="3"/>
      <c r="G4" s="3"/>
    </row>
    <row r="5" spans="1:30" ht="12.75" customHeight="1" x14ac:dyDescent="0.2">
      <c r="A5" s="3"/>
      <c r="B5" s="45" t="s">
        <v>533</v>
      </c>
      <c r="C5" s="3">
        <v>4</v>
      </c>
      <c r="D5" s="45" t="s">
        <v>320</v>
      </c>
      <c r="E5" s="3"/>
      <c r="F5" s="3"/>
      <c r="G5" s="3"/>
    </row>
    <row r="6" spans="1:30" ht="12.75" customHeight="1" x14ac:dyDescent="0.2">
      <c r="A6" s="3"/>
      <c r="B6" s="3"/>
      <c r="C6" s="3">
        <v>3</v>
      </c>
      <c r="D6" s="45" t="s">
        <v>318</v>
      </c>
      <c r="E6" s="3"/>
      <c r="F6" s="3"/>
      <c r="G6" s="3"/>
      <c r="L6" s="58" t="s">
        <v>574</v>
      </c>
      <c r="M6" s="36">
        <v>4</v>
      </c>
      <c r="N6" s="418" t="s">
        <v>229</v>
      </c>
      <c r="O6" s="418"/>
      <c r="P6" s="418"/>
      <c r="Q6" s="418"/>
      <c r="R6" s="418"/>
      <c r="S6" s="418"/>
      <c r="U6" s="35" t="s">
        <v>419</v>
      </c>
      <c r="V6" s="36">
        <v>4</v>
      </c>
      <c r="W6" s="483" t="s">
        <v>238</v>
      </c>
      <c r="X6" s="483"/>
      <c r="Y6" s="483"/>
      <c r="Z6" s="483"/>
      <c r="AA6" s="483"/>
      <c r="AB6" s="483"/>
    </row>
    <row r="7" spans="1:30" ht="12.75" customHeight="1" x14ac:dyDescent="0.2">
      <c r="A7" s="3"/>
      <c r="B7" s="3"/>
      <c r="C7" s="3">
        <v>2</v>
      </c>
      <c r="D7" s="45" t="s">
        <v>228</v>
      </c>
      <c r="E7" s="3"/>
      <c r="F7" s="3"/>
      <c r="G7" s="3"/>
      <c r="L7" s="58" t="s">
        <v>575</v>
      </c>
      <c r="M7" s="174">
        <v>3</v>
      </c>
      <c r="N7" s="495" t="s">
        <v>231</v>
      </c>
      <c r="O7" s="495"/>
      <c r="P7" s="495"/>
      <c r="Q7" s="495"/>
      <c r="R7" s="495"/>
      <c r="S7" s="495"/>
      <c r="U7" s="35" t="s">
        <v>421</v>
      </c>
      <c r="V7" s="36">
        <v>3</v>
      </c>
      <c r="W7" s="483" t="s">
        <v>345</v>
      </c>
      <c r="X7" s="483"/>
      <c r="Y7" s="483"/>
      <c r="Z7" s="483"/>
      <c r="AA7" s="483"/>
      <c r="AB7" s="483"/>
    </row>
    <row r="8" spans="1:30" ht="12.75" customHeight="1" x14ac:dyDescent="0.2">
      <c r="A8" s="3"/>
      <c r="B8" s="3"/>
      <c r="C8" s="96">
        <v>1</v>
      </c>
      <c r="D8" s="45" t="s">
        <v>227</v>
      </c>
      <c r="E8" s="3"/>
      <c r="F8" s="3"/>
      <c r="G8" s="3"/>
      <c r="L8" s="58" t="s">
        <v>576</v>
      </c>
      <c r="M8" s="36">
        <v>2</v>
      </c>
      <c r="N8" s="495"/>
      <c r="O8" s="495"/>
      <c r="P8" s="495"/>
      <c r="Q8" s="495"/>
      <c r="R8" s="495"/>
      <c r="S8" s="495"/>
      <c r="U8" s="35" t="s">
        <v>423</v>
      </c>
      <c r="V8" s="121">
        <v>2</v>
      </c>
      <c r="W8" s="483" t="s">
        <v>346</v>
      </c>
      <c r="X8" s="483"/>
      <c r="Y8" s="483"/>
      <c r="Z8" s="483"/>
      <c r="AA8" s="483"/>
      <c r="AB8" s="483"/>
      <c r="AC8" s="483"/>
    </row>
    <row r="9" spans="1:30" ht="12.75" customHeight="1" x14ac:dyDescent="0.2">
      <c r="A9" s="3"/>
      <c r="B9" s="3"/>
      <c r="C9" s="96">
        <v>0</v>
      </c>
      <c r="D9" s="45" t="s">
        <v>319</v>
      </c>
      <c r="E9" s="3"/>
      <c r="F9" s="3"/>
      <c r="G9" s="3"/>
      <c r="L9" s="58" t="s">
        <v>577</v>
      </c>
      <c r="M9" s="36">
        <v>1</v>
      </c>
      <c r="N9" s="418"/>
      <c r="O9" s="418"/>
      <c r="P9" s="418"/>
      <c r="Q9" s="418"/>
      <c r="R9" s="418"/>
      <c r="S9" s="418"/>
      <c r="U9" s="35" t="s">
        <v>448</v>
      </c>
      <c r="V9" s="36">
        <v>1</v>
      </c>
      <c r="W9" s="483" t="s">
        <v>239</v>
      </c>
      <c r="X9" s="483"/>
      <c r="Y9" s="483"/>
      <c r="Z9" s="483"/>
      <c r="AA9" s="483"/>
      <c r="AB9" s="483"/>
    </row>
    <row r="10" spans="1:30" ht="12.75" customHeight="1" x14ac:dyDescent="0.2">
      <c r="A10" s="3"/>
      <c r="B10" s="3"/>
      <c r="C10" s="3"/>
      <c r="D10" s="3"/>
      <c r="E10" s="3"/>
      <c r="F10" s="3"/>
      <c r="G10" s="3"/>
      <c r="L10" s="58" t="s">
        <v>578</v>
      </c>
      <c r="M10" s="36">
        <v>0</v>
      </c>
      <c r="N10" s="418" t="s">
        <v>230</v>
      </c>
      <c r="O10" s="418"/>
      <c r="P10" s="418"/>
      <c r="Q10" s="418"/>
      <c r="R10" s="418"/>
      <c r="U10" s="35" t="s">
        <v>449</v>
      </c>
      <c r="V10" s="121">
        <v>0</v>
      </c>
      <c r="W10" s="483" t="s">
        <v>344</v>
      </c>
      <c r="X10" s="483"/>
      <c r="Y10" s="483"/>
      <c r="Z10" s="483"/>
      <c r="AA10" s="483"/>
      <c r="AB10" s="483"/>
    </row>
    <row r="11" spans="1:30" ht="12.75" customHeight="1" x14ac:dyDescent="0.2">
      <c r="A11" s="3"/>
      <c r="H11" s="3"/>
      <c r="I11" s="3"/>
      <c r="J11" s="3"/>
    </row>
    <row r="12" spans="1:30" ht="12.75" customHeight="1" x14ac:dyDescent="0.2">
      <c r="A12" s="3"/>
      <c r="B12" s="1"/>
      <c r="C12" s="3" t="s">
        <v>531</v>
      </c>
      <c r="D12" s="1"/>
      <c r="E12" s="1"/>
      <c r="F12" s="1"/>
      <c r="G12" s="3"/>
      <c r="H12" s="3"/>
      <c r="I12" s="3"/>
      <c r="J12" s="3"/>
      <c r="AD12" s="28" t="s">
        <v>496</v>
      </c>
    </row>
    <row r="13" spans="1:30" ht="12.75" customHeight="1" x14ac:dyDescent="0.2">
      <c r="B13" s="107" t="s">
        <v>532</v>
      </c>
      <c r="C13" s="399" t="s">
        <v>533</v>
      </c>
      <c r="D13" s="379"/>
      <c r="E13" s="379"/>
      <c r="F13" s="380"/>
      <c r="G13" s="28" t="s">
        <v>496</v>
      </c>
      <c r="H13" s="45" t="s">
        <v>235</v>
      </c>
      <c r="I13" s="45" t="s">
        <v>429</v>
      </c>
      <c r="J13" s="45" t="s">
        <v>479</v>
      </c>
      <c r="L13" s="490" t="str">
        <f>B13</f>
        <v>Sectors</v>
      </c>
      <c r="M13" s="490"/>
      <c r="N13" s="490"/>
      <c r="O13" s="490"/>
      <c r="P13" s="28" t="s">
        <v>496</v>
      </c>
      <c r="Q13" s="45" t="s">
        <v>236</v>
      </c>
      <c r="R13" s="45" t="s">
        <v>429</v>
      </c>
      <c r="S13" s="45" t="s">
        <v>479</v>
      </c>
      <c r="U13" s="490" t="str">
        <f>L13</f>
        <v>Sectors</v>
      </c>
      <c r="V13" s="490"/>
      <c r="W13" s="490"/>
      <c r="X13" s="490"/>
      <c r="Y13" s="28" t="s">
        <v>496</v>
      </c>
      <c r="Z13" s="45" t="s">
        <v>232</v>
      </c>
      <c r="AA13" s="45" t="s">
        <v>429</v>
      </c>
      <c r="AB13" s="45" t="s">
        <v>479</v>
      </c>
      <c r="AD13" s="28" t="s">
        <v>347</v>
      </c>
    </row>
    <row r="14" spans="1:30" ht="12.75" customHeight="1" x14ac:dyDescent="0.2">
      <c r="B14" s="108" t="str">
        <f>Criteria1.1.1!D6</f>
        <v>Justice Sector</v>
      </c>
      <c r="C14" s="487" t="s">
        <v>475</v>
      </c>
      <c r="D14" s="492"/>
      <c r="E14" s="492"/>
      <c r="F14" s="493"/>
      <c r="H14" s="40">
        <v>1</v>
      </c>
      <c r="I14" s="27">
        <v>0.25</v>
      </c>
      <c r="J14" s="3">
        <f>H14*I14</f>
        <v>0.25</v>
      </c>
      <c r="L14" s="494" t="s">
        <v>475</v>
      </c>
      <c r="M14" s="486"/>
      <c r="N14" s="486"/>
      <c r="O14" s="486"/>
      <c r="Q14" s="40">
        <v>2</v>
      </c>
      <c r="R14" s="27">
        <v>0.25</v>
      </c>
      <c r="S14" s="3">
        <f>Q14*R14</f>
        <v>0.5</v>
      </c>
      <c r="U14" s="486" t="str">
        <f>L14</f>
        <v>Justice Sector</v>
      </c>
      <c r="V14" s="486"/>
      <c r="W14" s="486"/>
      <c r="X14" s="486"/>
      <c r="Z14" s="40">
        <v>1</v>
      </c>
      <c r="AA14" s="27">
        <v>0.5</v>
      </c>
      <c r="AB14" s="3">
        <f>Z14*AA14</f>
        <v>0.5</v>
      </c>
      <c r="AD14" s="111">
        <f>J14+S14+AB14</f>
        <v>1.25</v>
      </c>
    </row>
    <row r="15" spans="1:30" ht="12.75" customHeight="1" x14ac:dyDescent="0.2">
      <c r="B15" s="108" t="str">
        <f>Criteria1.1.1!D17</f>
        <v>Security Sector</v>
      </c>
      <c r="C15" s="501" t="s">
        <v>63</v>
      </c>
      <c r="D15" s="486"/>
      <c r="E15" s="486"/>
      <c r="F15" s="486"/>
      <c r="H15" s="40">
        <v>2</v>
      </c>
      <c r="I15" s="27">
        <f>I14</f>
        <v>0.25</v>
      </c>
      <c r="J15" s="3">
        <f t="shared" ref="J15" si="0">H15*I15</f>
        <v>0.5</v>
      </c>
      <c r="L15" s="486" t="str">
        <f>B15</f>
        <v>Security Sector</v>
      </c>
      <c r="M15" s="486"/>
      <c r="N15" s="486"/>
      <c r="O15" s="486"/>
      <c r="Q15" s="40">
        <v>2</v>
      </c>
      <c r="R15" s="27">
        <f>R14</f>
        <v>0.25</v>
      </c>
      <c r="S15" s="3">
        <f t="shared" ref="S15:S18" si="1">Q15*R15</f>
        <v>0.5</v>
      </c>
      <c r="U15" s="486" t="str">
        <f>L15</f>
        <v>Security Sector</v>
      </c>
      <c r="V15" s="486"/>
      <c r="W15" s="486"/>
      <c r="X15" s="486"/>
      <c r="Z15" s="40">
        <v>1</v>
      </c>
      <c r="AA15" s="27">
        <f>AA14</f>
        <v>0.5</v>
      </c>
      <c r="AB15" s="3">
        <f t="shared" ref="AB15:AB18" si="2">Z15*AA15</f>
        <v>0.5</v>
      </c>
      <c r="AD15" s="111">
        <f t="shared" ref="AD15:AD18" si="3">J15+S15+AB15</f>
        <v>1.5</v>
      </c>
    </row>
    <row r="16" spans="1:30" ht="12.75" customHeight="1" x14ac:dyDescent="0.2">
      <c r="B16" s="108" t="str">
        <f>Criteria1.1.1!D35</f>
        <v>Energy Sector</v>
      </c>
      <c r="C16" s="494" t="s">
        <v>103</v>
      </c>
      <c r="D16" s="486"/>
      <c r="E16" s="486"/>
      <c r="F16" s="486"/>
      <c r="H16" s="40">
        <v>4</v>
      </c>
      <c r="I16" s="27">
        <v>0.25</v>
      </c>
      <c r="J16" s="3">
        <f>H16*I16</f>
        <v>1</v>
      </c>
      <c r="L16" s="486" t="str">
        <f t="shared" ref="L16:L18" si="4">B16</f>
        <v>Energy Sector</v>
      </c>
      <c r="M16" s="486"/>
      <c r="N16" s="486"/>
      <c r="O16" s="486"/>
      <c r="Q16" s="40">
        <v>3</v>
      </c>
      <c r="R16" s="27">
        <v>0.25</v>
      </c>
      <c r="S16" s="3">
        <f>Q16*R16</f>
        <v>0.75</v>
      </c>
      <c r="U16" s="486" t="str">
        <f t="shared" ref="U16:U18" si="5">L16</f>
        <v>Energy Sector</v>
      </c>
      <c r="V16" s="486"/>
      <c r="W16" s="486"/>
      <c r="X16" s="486"/>
      <c r="Z16" s="40">
        <v>2</v>
      </c>
      <c r="AA16" s="27">
        <v>0.5</v>
      </c>
      <c r="AB16" s="3">
        <f>Z16*AA16</f>
        <v>1</v>
      </c>
      <c r="AD16" s="111">
        <f t="shared" si="3"/>
        <v>2.75</v>
      </c>
    </row>
    <row r="17" spans="2:30" ht="12.75" customHeight="1" x14ac:dyDescent="0.2">
      <c r="B17" s="109" t="s">
        <v>165</v>
      </c>
      <c r="C17" s="487" t="s">
        <v>418</v>
      </c>
      <c r="D17" s="488"/>
      <c r="E17" s="488"/>
      <c r="F17" s="489"/>
      <c r="H17" s="40">
        <v>3</v>
      </c>
      <c r="I17" s="27">
        <f>I16</f>
        <v>0.25</v>
      </c>
      <c r="J17" s="3">
        <f t="shared" ref="J17" si="6">H17*I17</f>
        <v>0.75</v>
      </c>
      <c r="L17" s="487" t="s">
        <v>418</v>
      </c>
      <c r="M17" s="488"/>
      <c r="N17" s="488"/>
      <c r="O17" s="489"/>
      <c r="Q17" s="40">
        <v>3</v>
      </c>
      <c r="R17" s="27">
        <f>R16</f>
        <v>0.25</v>
      </c>
      <c r="S17" s="3">
        <f t="shared" ref="S17" si="7">Q17*R17</f>
        <v>0.75</v>
      </c>
      <c r="U17" s="491" t="str">
        <f t="shared" si="5"/>
        <v>Environment</v>
      </c>
      <c r="V17" s="492"/>
      <c r="W17" s="492"/>
      <c r="X17" s="493"/>
      <c r="Z17" s="40">
        <v>1</v>
      </c>
      <c r="AA17" s="27">
        <f>AA16</f>
        <v>0.5</v>
      </c>
      <c r="AB17" s="3">
        <f t="shared" ref="AB17" si="8">Z17*AA17</f>
        <v>0.5</v>
      </c>
      <c r="AD17" s="111">
        <f t="shared" si="3"/>
        <v>2</v>
      </c>
    </row>
    <row r="18" spans="2:30" ht="12.75" customHeight="1" x14ac:dyDescent="0.2">
      <c r="B18" s="110" t="str">
        <f>Criteria1.1.1!D56</f>
        <v>Agriculture and Rural Development</v>
      </c>
      <c r="C18" s="494" t="s">
        <v>104</v>
      </c>
      <c r="D18" s="486"/>
      <c r="E18" s="486"/>
      <c r="F18" s="486"/>
      <c r="H18" s="40">
        <v>4</v>
      </c>
      <c r="I18" s="27">
        <v>0.25</v>
      </c>
      <c r="J18" s="3">
        <f>H18*I18</f>
        <v>1</v>
      </c>
      <c r="L18" s="486" t="str">
        <f t="shared" si="4"/>
        <v>Agriculture and Rural Development</v>
      </c>
      <c r="M18" s="486"/>
      <c r="N18" s="486"/>
      <c r="O18" s="486"/>
      <c r="Q18" s="40">
        <v>2</v>
      </c>
      <c r="R18" s="27">
        <f>R17</f>
        <v>0.25</v>
      </c>
      <c r="S18" s="3">
        <f t="shared" si="1"/>
        <v>0.5</v>
      </c>
      <c r="U18" s="486" t="str">
        <f t="shared" si="5"/>
        <v>Agriculture and Rural Development</v>
      </c>
      <c r="V18" s="486"/>
      <c r="W18" s="486"/>
      <c r="X18" s="486"/>
      <c r="Z18" s="40">
        <v>2</v>
      </c>
      <c r="AA18" s="27">
        <f>AA17</f>
        <v>0.5</v>
      </c>
      <c r="AB18" s="3">
        <f t="shared" si="2"/>
        <v>1</v>
      </c>
      <c r="AD18" s="111">
        <f t="shared" si="3"/>
        <v>2.5</v>
      </c>
    </row>
    <row r="19" spans="2:30" ht="12.75" customHeight="1" x14ac:dyDescent="0.2">
      <c r="C19" s="4" t="s">
        <v>535</v>
      </c>
      <c r="J19" s="3"/>
      <c r="L19" s="409"/>
      <c r="M19" s="409"/>
      <c r="N19" s="409"/>
      <c r="O19" s="409"/>
      <c r="U19" s="409"/>
      <c r="V19" s="409"/>
      <c r="W19" s="409"/>
      <c r="X19" s="409"/>
    </row>
    <row r="20" spans="2:30" ht="12.75" customHeight="1" x14ac:dyDescent="0.2">
      <c r="L20" s="409"/>
      <c r="M20" s="409"/>
      <c r="N20" s="409"/>
      <c r="O20" s="409"/>
      <c r="U20" s="409"/>
      <c r="V20" s="409"/>
      <c r="W20" s="409"/>
      <c r="X20" s="409"/>
    </row>
    <row r="21" spans="2:30" ht="12.75" customHeight="1" x14ac:dyDescent="0.2">
      <c r="L21" s="409"/>
      <c r="M21" s="409"/>
      <c r="N21" s="409"/>
      <c r="O21" s="409"/>
      <c r="U21" s="409"/>
      <c r="V21" s="409"/>
      <c r="W21" s="409"/>
      <c r="X21" s="409"/>
    </row>
  </sheetData>
  <mergeCells count="37">
    <mergeCell ref="C18:F18"/>
    <mergeCell ref="N9:S9"/>
    <mergeCell ref="N10:R10"/>
    <mergeCell ref="N7:S8"/>
    <mergeCell ref="D1:K1"/>
    <mergeCell ref="B2:H2"/>
    <mergeCell ref="C17:F17"/>
    <mergeCell ref="C13:F13"/>
    <mergeCell ref="C14:F14"/>
    <mergeCell ref="C15:F15"/>
    <mergeCell ref="C16:F16"/>
    <mergeCell ref="L18:O18"/>
    <mergeCell ref="L13:O13"/>
    <mergeCell ref="L14:O14"/>
    <mergeCell ref="L15:O15"/>
    <mergeCell ref="L16:O16"/>
    <mergeCell ref="U21:X21"/>
    <mergeCell ref="L19:O19"/>
    <mergeCell ref="L20:O20"/>
    <mergeCell ref="L21:O21"/>
    <mergeCell ref="U2:AB2"/>
    <mergeCell ref="W6:AB6"/>
    <mergeCell ref="W9:AB9"/>
    <mergeCell ref="L2:S2"/>
    <mergeCell ref="L17:O17"/>
    <mergeCell ref="N6:S6"/>
    <mergeCell ref="U13:X13"/>
    <mergeCell ref="U14:X14"/>
    <mergeCell ref="W7:AB7"/>
    <mergeCell ref="W8:AC8"/>
    <mergeCell ref="W10:AB10"/>
    <mergeCell ref="U17:X17"/>
    <mergeCell ref="U18:X18"/>
    <mergeCell ref="U15:X15"/>
    <mergeCell ref="U16:X16"/>
    <mergeCell ref="U19:X19"/>
    <mergeCell ref="U20:X20"/>
  </mergeCells>
  <phoneticPr fontId="41" type="noConversion"/>
  <pageMargins left="0.7" right="0.7" top="0.75" bottom="0.75" header="0.3" footer="0.3"/>
  <rowBreaks count="1" manualBreakCount="1">
    <brk id="20" max="16383" man="1"/>
  </rowBreaks>
  <colBreaks count="3" manualBreakCount="3">
    <brk id="11" max="1048575" man="1"/>
    <brk id="20" max="1048575" man="1"/>
    <brk id="30" max="1048575" man="1"/>
  </colBreaks>
  <drawing r:id="rId1"/>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1"/>
  <sheetViews>
    <sheetView topLeftCell="M1" workbookViewId="0">
      <selection activeCell="AO51" sqref="AO51"/>
    </sheetView>
  </sheetViews>
  <sheetFormatPr defaultColWidth="9.140625" defaultRowHeight="12.75" x14ac:dyDescent="0.2"/>
  <cols>
    <col min="6" max="6" width="3.28515625" customWidth="1"/>
    <col min="7" max="8" width="4.42578125" customWidth="1"/>
    <col min="9" max="9" width="10.85546875" customWidth="1"/>
    <col min="10" max="10" width="7" customWidth="1"/>
    <col min="11" max="11" width="6.42578125" style="91" customWidth="1"/>
    <col min="12" max="12" width="4.140625" customWidth="1"/>
    <col min="14" max="14" width="5.42578125" customWidth="1"/>
    <col min="20" max="20" width="12" customWidth="1"/>
    <col min="21" max="21" width="10.7109375" customWidth="1"/>
    <col min="22" max="22" width="9.140625" style="91"/>
    <col min="23" max="23" width="4.28515625" customWidth="1"/>
    <col min="33" max="33" width="9.140625" style="91"/>
    <col min="34" max="34" width="4.28515625" customWidth="1"/>
  </cols>
  <sheetData>
    <row r="1" spans="1:37" ht="18" customHeight="1" x14ac:dyDescent="0.2">
      <c r="F1" s="421" t="s">
        <v>348</v>
      </c>
      <c r="G1" s="421"/>
      <c r="H1" s="421"/>
      <c r="I1" s="421"/>
      <c r="J1" s="421"/>
      <c r="K1" s="421"/>
      <c r="L1" s="421"/>
      <c r="M1" s="502" t="s">
        <v>349</v>
      </c>
      <c r="N1" s="417"/>
      <c r="O1" s="417"/>
      <c r="P1" s="417"/>
      <c r="Q1" s="417"/>
      <c r="R1" s="417"/>
      <c r="S1" s="417"/>
    </row>
    <row r="2" spans="1:37" ht="18" customHeight="1" x14ac:dyDescent="0.2">
      <c r="A2" s="420" t="s">
        <v>363</v>
      </c>
      <c r="B2" s="422"/>
      <c r="C2" s="422"/>
      <c r="D2" s="422"/>
      <c r="E2" s="422"/>
      <c r="F2" s="422"/>
      <c r="G2" s="422"/>
      <c r="H2" s="422"/>
      <c r="I2" s="422"/>
      <c r="J2" s="50"/>
      <c r="K2" s="93"/>
      <c r="L2" s="87"/>
      <c r="M2" s="420" t="s">
        <v>366</v>
      </c>
      <c r="N2" s="420"/>
      <c r="O2" s="420"/>
      <c r="P2" s="420"/>
      <c r="Q2" s="420"/>
      <c r="R2" s="420"/>
      <c r="S2" s="420"/>
      <c r="T2" s="420"/>
      <c r="U2" s="420"/>
      <c r="X2" s="420" t="s">
        <v>359</v>
      </c>
      <c r="Y2" s="420"/>
      <c r="Z2" s="420"/>
      <c r="AA2" s="420"/>
      <c r="AB2" s="420"/>
      <c r="AC2" s="420"/>
      <c r="AD2" s="420"/>
      <c r="AE2" s="420"/>
      <c r="AF2" s="420"/>
    </row>
    <row r="3" spans="1:37" ht="18" customHeight="1" x14ac:dyDescent="0.2">
      <c r="A3" s="390" t="str">
        <f>Criteria1.1.1!D6</f>
        <v>Justice Sector</v>
      </c>
      <c r="B3" s="391"/>
      <c r="C3" s="391"/>
      <c r="D3" s="50"/>
      <c r="E3" s="50"/>
      <c r="F3" s="50"/>
      <c r="G3" s="50"/>
      <c r="H3" s="50"/>
      <c r="I3" s="50"/>
      <c r="J3" s="50"/>
      <c r="K3" s="93"/>
      <c r="L3" s="87"/>
      <c r="M3" s="49"/>
      <c r="N3" s="49" t="s">
        <v>496</v>
      </c>
      <c r="O3" s="49"/>
      <c r="P3" s="428"/>
      <c r="Q3" s="428"/>
      <c r="R3" s="428"/>
      <c r="S3" s="428"/>
      <c r="T3" s="49"/>
      <c r="U3" s="49"/>
      <c r="X3" s="49"/>
      <c r="Y3" s="49" t="s">
        <v>496</v>
      </c>
      <c r="Z3" s="49"/>
      <c r="AA3" s="428"/>
      <c r="AB3" s="428"/>
      <c r="AC3" s="428"/>
      <c r="AD3" s="428"/>
      <c r="AE3" s="49"/>
      <c r="AF3" s="49"/>
    </row>
    <row r="4" spans="1:37" ht="18" customHeight="1" x14ac:dyDescent="0.2">
      <c r="A4" s="28"/>
      <c r="B4" s="58" t="s">
        <v>574</v>
      </c>
      <c r="C4" s="36">
        <v>4</v>
      </c>
      <c r="D4" s="483" t="s">
        <v>120</v>
      </c>
      <c r="E4" s="483"/>
      <c r="F4" s="483"/>
      <c r="G4" s="483"/>
      <c r="H4" s="483"/>
      <c r="I4" s="483"/>
      <c r="J4" s="87"/>
      <c r="K4" s="94"/>
      <c r="L4" s="87"/>
      <c r="M4" s="36" t="s">
        <v>419</v>
      </c>
      <c r="N4" s="36">
        <v>4</v>
      </c>
      <c r="O4" s="483" t="s">
        <v>256</v>
      </c>
      <c r="P4" s="483"/>
      <c r="Q4" s="483"/>
      <c r="R4" s="483"/>
      <c r="S4" s="483"/>
      <c r="T4" s="483"/>
      <c r="U4" s="483"/>
      <c r="X4" s="35" t="s">
        <v>419</v>
      </c>
      <c r="Y4" s="36">
        <v>4</v>
      </c>
      <c r="Z4" s="418" t="s">
        <v>354</v>
      </c>
      <c r="AA4" s="418"/>
      <c r="AB4" s="418"/>
      <c r="AC4" s="418"/>
      <c r="AD4" s="418"/>
      <c r="AE4" s="418"/>
      <c r="AF4" s="418"/>
    </row>
    <row r="5" spans="1:37" ht="18" customHeight="1" x14ac:dyDescent="0.2">
      <c r="B5" s="58" t="s">
        <v>575</v>
      </c>
      <c r="C5" s="36">
        <v>3</v>
      </c>
      <c r="D5" s="483" t="s">
        <v>121</v>
      </c>
      <c r="E5" s="483" t="s">
        <v>350</v>
      </c>
      <c r="F5" s="483" t="s">
        <v>350</v>
      </c>
      <c r="G5" s="483" t="s">
        <v>350</v>
      </c>
      <c r="H5" s="483" t="s">
        <v>350</v>
      </c>
      <c r="I5" s="483" t="s">
        <v>350</v>
      </c>
      <c r="J5" s="87"/>
      <c r="K5" s="94"/>
      <c r="L5" s="87"/>
      <c r="M5" s="36" t="s">
        <v>421</v>
      </c>
      <c r="N5" s="36">
        <v>3</v>
      </c>
      <c r="O5" s="483" t="s">
        <v>255</v>
      </c>
      <c r="P5" s="483"/>
      <c r="Q5" s="483"/>
      <c r="R5" s="483"/>
      <c r="S5" s="483"/>
      <c r="T5" s="483"/>
      <c r="U5" s="483"/>
      <c r="X5" s="35" t="s">
        <v>421</v>
      </c>
      <c r="Y5" s="36">
        <v>3</v>
      </c>
      <c r="Z5" s="418" t="s">
        <v>355</v>
      </c>
      <c r="AA5" s="418" t="s">
        <v>355</v>
      </c>
      <c r="AB5" s="418" t="s">
        <v>355</v>
      </c>
      <c r="AC5" s="418" t="s">
        <v>355</v>
      </c>
      <c r="AD5" s="418" t="s">
        <v>355</v>
      </c>
      <c r="AE5" s="418" t="s">
        <v>355</v>
      </c>
      <c r="AF5" s="418"/>
    </row>
    <row r="6" spans="1:37" x14ac:dyDescent="0.2">
      <c r="B6" s="58" t="s">
        <v>576</v>
      </c>
      <c r="C6" s="36">
        <v>2</v>
      </c>
      <c r="D6" s="483" t="s">
        <v>122</v>
      </c>
      <c r="E6" s="483" t="s">
        <v>351</v>
      </c>
      <c r="F6" s="483" t="s">
        <v>351</v>
      </c>
      <c r="G6" s="483" t="s">
        <v>351</v>
      </c>
      <c r="H6" s="483" t="s">
        <v>351</v>
      </c>
      <c r="I6" s="483" t="s">
        <v>351</v>
      </c>
      <c r="M6" s="36" t="s">
        <v>423</v>
      </c>
      <c r="N6" s="121">
        <v>2</v>
      </c>
      <c r="O6" s="483" t="s">
        <v>258</v>
      </c>
      <c r="P6" s="483"/>
      <c r="Q6" s="483"/>
      <c r="R6" s="483"/>
      <c r="S6" s="483"/>
      <c r="T6" s="483"/>
      <c r="U6" s="483"/>
      <c r="X6" s="35" t="s">
        <v>423</v>
      </c>
      <c r="Y6" s="121">
        <v>2</v>
      </c>
      <c r="Z6" s="418" t="s">
        <v>356</v>
      </c>
      <c r="AA6" s="418" t="s">
        <v>356</v>
      </c>
      <c r="AB6" s="418" t="s">
        <v>356</v>
      </c>
      <c r="AC6" s="418" t="s">
        <v>356</v>
      </c>
      <c r="AD6" s="418" t="s">
        <v>356</v>
      </c>
      <c r="AE6" s="418" t="s">
        <v>356</v>
      </c>
      <c r="AF6" s="418"/>
    </row>
    <row r="7" spans="1:37" x14ac:dyDescent="0.2">
      <c r="B7" s="58" t="s">
        <v>577</v>
      </c>
      <c r="C7" s="121">
        <v>1</v>
      </c>
      <c r="D7" s="483" t="s">
        <v>49</v>
      </c>
      <c r="E7" s="483" t="s">
        <v>352</v>
      </c>
      <c r="F7" s="483" t="s">
        <v>352</v>
      </c>
      <c r="G7" s="483" t="s">
        <v>352</v>
      </c>
      <c r="H7" s="483" t="s">
        <v>352</v>
      </c>
      <c r="I7" s="483" t="s">
        <v>352</v>
      </c>
      <c r="M7" s="36" t="s">
        <v>448</v>
      </c>
      <c r="N7" s="174">
        <v>1</v>
      </c>
      <c r="O7" s="483" t="s">
        <v>257</v>
      </c>
      <c r="P7" s="483"/>
      <c r="Q7" s="483"/>
      <c r="R7" s="483"/>
      <c r="S7" s="483"/>
      <c r="T7" s="483"/>
      <c r="U7" s="483"/>
      <c r="X7" s="35" t="s">
        <v>448</v>
      </c>
      <c r="Y7" s="121">
        <v>1</v>
      </c>
      <c r="Z7" s="418" t="s">
        <v>357</v>
      </c>
      <c r="AA7" s="418" t="s">
        <v>357</v>
      </c>
      <c r="AB7" s="418" t="s">
        <v>357</v>
      </c>
      <c r="AC7" s="418" t="s">
        <v>357</v>
      </c>
      <c r="AD7" s="418" t="s">
        <v>357</v>
      </c>
      <c r="AE7" s="418" t="s">
        <v>357</v>
      </c>
      <c r="AF7" s="418"/>
    </row>
    <row r="8" spans="1:37" ht="12.75" customHeight="1" x14ac:dyDescent="0.2">
      <c r="B8" s="58" t="s">
        <v>578</v>
      </c>
      <c r="C8" s="121">
        <v>0</v>
      </c>
      <c r="D8" s="483" t="s">
        <v>50</v>
      </c>
      <c r="E8" s="483" t="s">
        <v>353</v>
      </c>
      <c r="F8" s="483" t="s">
        <v>353</v>
      </c>
      <c r="G8" s="483" t="s">
        <v>353</v>
      </c>
      <c r="H8" s="483" t="s">
        <v>353</v>
      </c>
      <c r="I8" s="483" t="s">
        <v>353</v>
      </c>
      <c r="M8" t="s">
        <v>449</v>
      </c>
      <c r="N8" s="234">
        <v>0</v>
      </c>
      <c r="O8" s="483" t="s">
        <v>367</v>
      </c>
      <c r="P8" s="483"/>
      <c r="Q8" s="483"/>
      <c r="R8" s="483"/>
      <c r="S8" s="483"/>
      <c r="T8" s="483"/>
      <c r="U8" s="115"/>
      <c r="X8" s="35" t="s">
        <v>449</v>
      </c>
      <c r="Y8" s="121">
        <v>0</v>
      </c>
      <c r="Z8" s="418" t="s">
        <v>358</v>
      </c>
      <c r="AA8" s="418" t="s">
        <v>358</v>
      </c>
      <c r="AB8" s="418" t="s">
        <v>358</v>
      </c>
      <c r="AC8" s="418" t="s">
        <v>358</v>
      </c>
      <c r="AD8" s="418" t="s">
        <v>358</v>
      </c>
      <c r="AE8" s="418" t="s">
        <v>358</v>
      </c>
      <c r="AF8" s="418"/>
    </row>
    <row r="9" spans="1:37" ht="42.75" customHeight="1" x14ac:dyDescent="0.2"/>
    <row r="10" spans="1:37" ht="25.5" x14ac:dyDescent="0.2">
      <c r="A10" s="28" t="s">
        <v>464</v>
      </c>
      <c r="B10" s="61" t="s">
        <v>364</v>
      </c>
      <c r="C10" s="35" t="s">
        <v>51</v>
      </c>
      <c r="G10" s="28"/>
      <c r="I10" s="65" t="str">
        <f>B10</f>
        <v>1.8.1.1</v>
      </c>
      <c r="J10" s="28" t="s">
        <v>429</v>
      </c>
      <c r="K10" s="92" t="s">
        <v>479</v>
      </c>
      <c r="M10" s="28" t="s">
        <v>464</v>
      </c>
      <c r="N10" s="28" t="s">
        <v>365</v>
      </c>
      <c r="O10" s="64" t="s">
        <v>362</v>
      </c>
      <c r="S10" t="s">
        <v>496</v>
      </c>
      <c r="T10" s="65" t="str">
        <f>N10</f>
        <v>1.8.1.2</v>
      </c>
      <c r="U10" s="28" t="s">
        <v>429</v>
      </c>
      <c r="V10" s="92" t="s">
        <v>479</v>
      </c>
      <c r="X10" s="28" t="s">
        <v>464</v>
      </c>
      <c r="Y10" s="28" t="s">
        <v>361</v>
      </c>
      <c r="Z10" s="35" t="s">
        <v>360</v>
      </c>
      <c r="AD10" t="s">
        <v>496</v>
      </c>
      <c r="AE10" s="65" t="s">
        <v>361</v>
      </c>
      <c r="AF10" s="28" t="s">
        <v>429</v>
      </c>
      <c r="AG10" s="92" t="s">
        <v>479</v>
      </c>
    </row>
    <row r="11" spans="1:37" x14ac:dyDescent="0.2">
      <c r="G11" s="28"/>
      <c r="I11" s="39">
        <v>0</v>
      </c>
      <c r="J11" s="56">
        <v>0.25</v>
      </c>
      <c r="K11" s="91">
        <f>I11*J11</f>
        <v>0</v>
      </c>
      <c r="O11" s="64"/>
      <c r="T11" s="39">
        <v>1</v>
      </c>
      <c r="U11" s="56">
        <v>0.5</v>
      </c>
      <c r="V11" s="91">
        <f>T11*U11</f>
        <v>0.5</v>
      </c>
      <c r="Z11" s="64"/>
      <c r="AE11" s="39">
        <v>1</v>
      </c>
      <c r="AF11" s="56">
        <v>0.25</v>
      </c>
      <c r="AG11" s="91">
        <f>AE11*AF11</f>
        <v>0.25</v>
      </c>
      <c r="AI11" s="367" t="s">
        <v>259</v>
      </c>
      <c r="AJ11" s="409"/>
      <c r="AK11" s="76">
        <f>K11+V11+AG11</f>
        <v>0.75</v>
      </c>
    </row>
    <row r="13" spans="1:37" ht="18" customHeight="1" x14ac:dyDescent="0.2">
      <c r="A13" s="390" t="str">
        <f>Criteria1.1.1!D17</f>
        <v>Security Sector</v>
      </c>
      <c r="B13" s="391"/>
      <c r="C13" s="391"/>
      <c r="D13" s="50"/>
      <c r="E13" s="50"/>
      <c r="F13" s="50"/>
      <c r="G13" s="50"/>
      <c r="H13" s="50"/>
      <c r="I13" s="50"/>
      <c r="J13" s="50"/>
      <c r="K13" s="93"/>
      <c r="L13" s="104"/>
      <c r="M13" s="49"/>
      <c r="N13" s="49" t="s">
        <v>496</v>
      </c>
      <c r="O13" s="49"/>
      <c r="P13" s="428"/>
      <c r="Q13" s="428"/>
      <c r="R13" s="428"/>
      <c r="S13" s="428"/>
      <c r="T13" s="49"/>
      <c r="U13" s="49"/>
      <c r="X13" s="49"/>
      <c r="Y13" s="49" t="s">
        <v>496</v>
      </c>
      <c r="Z13" s="49"/>
      <c r="AA13" s="428"/>
      <c r="AB13" s="428"/>
      <c r="AC13" s="428"/>
      <c r="AD13" s="428"/>
      <c r="AE13" s="49"/>
      <c r="AF13" s="49"/>
    </row>
    <row r="14" spans="1:37" ht="18" customHeight="1" x14ac:dyDescent="0.2">
      <c r="A14" s="28"/>
      <c r="B14" s="58" t="s">
        <v>574</v>
      </c>
      <c r="C14" s="36">
        <v>4</v>
      </c>
      <c r="D14" s="483" t="s">
        <v>120</v>
      </c>
      <c r="E14" s="483"/>
      <c r="F14" s="483"/>
      <c r="G14" s="483"/>
      <c r="H14" s="483"/>
      <c r="I14" s="483"/>
      <c r="J14" s="104"/>
      <c r="K14" s="94"/>
      <c r="L14" s="104"/>
      <c r="M14" s="36" t="s">
        <v>419</v>
      </c>
      <c r="N14" s="36">
        <v>4</v>
      </c>
      <c r="O14" s="483" t="s">
        <v>256</v>
      </c>
      <c r="P14" s="483"/>
      <c r="Q14" s="483"/>
      <c r="R14" s="483"/>
      <c r="S14" s="483"/>
      <c r="T14" s="483"/>
      <c r="U14" s="483"/>
      <c r="X14" s="35" t="s">
        <v>419</v>
      </c>
      <c r="Y14" s="36">
        <v>4</v>
      </c>
      <c r="Z14" s="418" t="s">
        <v>354</v>
      </c>
      <c r="AA14" s="418"/>
      <c r="AB14" s="418"/>
      <c r="AC14" s="418"/>
      <c r="AD14" s="418"/>
      <c r="AE14" s="418"/>
      <c r="AF14" s="418"/>
    </row>
    <row r="15" spans="1:37" ht="18" customHeight="1" x14ac:dyDescent="0.2">
      <c r="B15" s="58" t="s">
        <v>575</v>
      </c>
      <c r="C15" s="36">
        <v>3</v>
      </c>
      <c r="D15" s="483" t="s">
        <v>121</v>
      </c>
      <c r="E15" s="483" t="s">
        <v>350</v>
      </c>
      <c r="F15" s="483" t="s">
        <v>350</v>
      </c>
      <c r="G15" s="483" t="s">
        <v>350</v>
      </c>
      <c r="H15" s="483" t="s">
        <v>350</v>
      </c>
      <c r="I15" s="483" t="s">
        <v>350</v>
      </c>
      <c r="J15" s="104"/>
      <c r="K15" s="94"/>
      <c r="L15" s="104"/>
      <c r="M15" s="36" t="s">
        <v>421</v>
      </c>
      <c r="N15" s="121">
        <v>3</v>
      </c>
      <c r="O15" s="483" t="s">
        <v>255</v>
      </c>
      <c r="P15" s="483"/>
      <c r="Q15" s="483"/>
      <c r="R15" s="483"/>
      <c r="S15" s="483"/>
      <c r="T15" s="483"/>
      <c r="U15" s="483"/>
      <c r="X15" s="35" t="s">
        <v>421</v>
      </c>
      <c r="Y15" s="121">
        <v>3</v>
      </c>
      <c r="Z15" s="418" t="s">
        <v>355</v>
      </c>
      <c r="AA15" s="418" t="s">
        <v>355</v>
      </c>
      <c r="AB15" s="418" t="s">
        <v>355</v>
      </c>
      <c r="AC15" s="418" t="s">
        <v>355</v>
      </c>
      <c r="AD15" s="418" t="s">
        <v>355</v>
      </c>
      <c r="AE15" s="418" t="s">
        <v>355</v>
      </c>
      <c r="AF15" s="418"/>
    </row>
    <row r="16" spans="1:37" x14ac:dyDescent="0.2">
      <c r="B16" s="58" t="s">
        <v>576</v>
      </c>
      <c r="C16" s="174">
        <v>2</v>
      </c>
      <c r="D16" s="483" t="s">
        <v>122</v>
      </c>
      <c r="E16" s="483" t="s">
        <v>351</v>
      </c>
      <c r="F16" s="483" t="s">
        <v>351</v>
      </c>
      <c r="G16" s="483" t="s">
        <v>351</v>
      </c>
      <c r="H16" s="483" t="s">
        <v>351</v>
      </c>
      <c r="I16" s="483" t="s">
        <v>351</v>
      </c>
      <c r="M16" s="36" t="s">
        <v>423</v>
      </c>
      <c r="N16" s="174">
        <v>2</v>
      </c>
      <c r="O16" s="483" t="s">
        <v>258</v>
      </c>
      <c r="P16" s="483"/>
      <c r="Q16" s="483"/>
      <c r="R16" s="483"/>
      <c r="S16" s="483"/>
      <c r="T16" s="483"/>
      <c r="U16" s="483"/>
      <c r="X16" s="35" t="s">
        <v>423</v>
      </c>
      <c r="Y16" s="174">
        <v>2</v>
      </c>
      <c r="Z16" s="418" t="s">
        <v>356</v>
      </c>
      <c r="AA16" s="418" t="s">
        <v>356</v>
      </c>
      <c r="AB16" s="418" t="s">
        <v>356</v>
      </c>
      <c r="AC16" s="418" t="s">
        <v>356</v>
      </c>
      <c r="AD16" s="418" t="s">
        <v>356</v>
      </c>
      <c r="AE16" s="418" t="s">
        <v>356</v>
      </c>
      <c r="AF16" s="418"/>
    </row>
    <row r="17" spans="1:37" x14ac:dyDescent="0.2">
      <c r="B17" s="58" t="s">
        <v>577</v>
      </c>
      <c r="C17" s="121">
        <v>1</v>
      </c>
      <c r="D17" s="483" t="s">
        <v>49</v>
      </c>
      <c r="E17" s="483" t="s">
        <v>352</v>
      </c>
      <c r="F17" s="483" t="s">
        <v>352</v>
      </c>
      <c r="G17" s="483" t="s">
        <v>352</v>
      </c>
      <c r="H17" s="483" t="s">
        <v>352</v>
      </c>
      <c r="I17" s="483" t="s">
        <v>352</v>
      </c>
      <c r="M17" s="36" t="s">
        <v>448</v>
      </c>
      <c r="N17" s="121">
        <v>1</v>
      </c>
      <c r="O17" s="483" t="s">
        <v>257</v>
      </c>
      <c r="P17" s="483"/>
      <c r="Q17" s="483"/>
      <c r="R17" s="483"/>
      <c r="S17" s="483"/>
      <c r="T17" s="483"/>
      <c r="U17" s="483"/>
      <c r="X17" s="35" t="s">
        <v>448</v>
      </c>
      <c r="Y17" s="121">
        <v>1</v>
      </c>
      <c r="Z17" s="418" t="s">
        <v>357</v>
      </c>
      <c r="AA17" s="418" t="s">
        <v>357</v>
      </c>
      <c r="AB17" s="418" t="s">
        <v>357</v>
      </c>
      <c r="AC17" s="418" t="s">
        <v>357</v>
      </c>
      <c r="AD17" s="418" t="s">
        <v>357</v>
      </c>
      <c r="AE17" s="418" t="s">
        <v>357</v>
      </c>
      <c r="AF17" s="418"/>
    </row>
    <row r="18" spans="1:37" ht="12.75" customHeight="1" x14ac:dyDescent="0.2">
      <c r="B18" s="58" t="s">
        <v>578</v>
      </c>
      <c r="C18" s="121">
        <v>0</v>
      </c>
      <c r="D18" s="483" t="s">
        <v>50</v>
      </c>
      <c r="E18" s="483" t="s">
        <v>353</v>
      </c>
      <c r="F18" s="483" t="s">
        <v>353</v>
      </c>
      <c r="G18" s="483" t="s">
        <v>353</v>
      </c>
      <c r="H18" s="483" t="s">
        <v>353</v>
      </c>
      <c r="I18" s="483" t="s">
        <v>353</v>
      </c>
      <c r="M18" t="s">
        <v>449</v>
      </c>
      <c r="N18" s="225">
        <v>0</v>
      </c>
      <c r="O18" s="483" t="s">
        <v>367</v>
      </c>
      <c r="P18" s="483"/>
      <c r="Q18" s="483"/>
      <c r="R18" s="483"/>
      <c r="S18" s="483"/>
      <c r="T18" s="483"/>
      <c r="U18" s="115"/>
      <c r="X18" s="35" t="s">
        <v>449</v>
      </c>
      <c r="Y18" s="121">
        <v>0</v>
      </c>
      <c r="Z18" s="418" t="s">
        <v>358</v>
      </c>
      <c r="AA18" s="418" t="s">
        <v>358</v>
      </c>
      <c r="AB18" s="418" t="s">
        <v>358</v>
      </c>
      <c r="AC18" s="418" t="s">
        <v>358</v>
      </c>
      <c r="AD18" s="418" t="s">
        <v>358</v>
      </c>
      <c r="AE18" s="418" t="s">
        <v>358</v>
      </c>
      <c r="AF18" s="418"/>
    </row>
    <row r="19" spans="1:37" ht="42.75" customHeight="1" x14ac:dyDescent="0.2"/>
    <row r="20" spans="1:37" ht="25.5" x14ac:dyDescent="0.2">
      <c r="A20" s="28" t="s">
        <v>464</v>
      </c>
      <c r="B20" s="61" t="s">
        <v>364</v>
      </c>
      <c r="C20" s="35" t="s">
        <v>51</v>
      </c>
      <c r="G20" s="28"/>
      <c r="I20" s="65" t="str">
        <f>B20</f>
        <v>1.8.1.1</v>
      </c>
      <c r="J20" s="28" t="s">
        <v>429</v>
      </c>
      <c r="K20" s="92" t="s">
        <v>479</v>
      </c>
      <c r="M20" s="28" t="s">
        <v>464</v>
      </c>
      <c r="N20" s="28" t="s">
        <v>365</v>
      </c>
      <c r="O20" s="64" t="s">
        <v>362</v>
      </c>
      <c r="S20" t="s">
        <v>496</v>
      </c>
      <c r="T20" s="65" t="str">
        <f>N20</f>
        <v>1.8.1.2</v>
      </c>
      <c r="U20" s="28" t="s">
        <v>429</v>
      </c>
      <c r="V20" s="92" t="s">
        <v>479</v>
      </c>
      <c r="X20" s="28" t="s">
        <v>464</v>
      </c>
      <c r="Y20" s="28" t="s">
        <v>361</v>
      </c>
      <c r="Z20" s="35" t="s">
        <v>360</v>
      </c>
      <c r="AD20" t="s">
        <v>496</v>
      </c>
      <c r="AE20" s="65" t="s">
        <v>361</v>
      </c>
      <c r="AF20" s="28" t="s">
        <v>429</v>
      </c>
      <c r="AG20" s="92" t="s">
        <v>479</v>
      </c>
    </row>
    <row r="21" spans="1:37" x14ac:dyDescent="0.2">
      <c r="G21" s="28"/>
      <c r="I21" s="39">
        <v>2</v>
      </c>
      <c r="J21" s="56">
        <v>0.25</v>
      </c>
      <c r="K21" s="91">
        <f>I21*J21</f>
        <v>0.5</v>
      </c>
      <c r="O21" s="64"/>
      <c r="T21" s="39">
        <v>2</v>
      </c>
      <c r="U21" s="56">
        <v>0.5</v>
      </c>
      <c r="V21" s="91">
        <f>T21*U21</f>
        <v>1</v>
      </c>
      <c r="Z21" s="64"/>
      <c r="AE21" s="39">
        <v>2</v>
      </c>
      <c r="AF21" s="56">
        <v>0.25</v>
      </c>
      <c r="AG21" s="91">
        <f>AE21*AF21</f>
        <v>0.5</v>
      </c>
      <c r="AI21" s="367" t="s">
        <v>259</v>
      </c>
      <c r="AJ21" s="409"/>
      <c r="AK21" s="76">
        <f>K21+V21+AG21</f>
        <v>2</v>
      </c>
    </row>
    <row r="23" spans="1:37" ht="18" customHeight="1" x14ac:dyDescent="0.2">
      <c r="A23" s="415" t="str">
        <f>Criteria1.1.1!D35</f>
        <v>Energy Sector</v>
      </c>
      <c r="B23" s="416"/>
      <c r="C23" s="416"/>
      <c r="D23" s="416"/>
      <c r="E23" s="50"/>
      <c r="F23" s="50"/>
      <c r="G23" s="50"/>
      <c r="H23" s="50"/>
      <c r="I23" s="50"/>
      <c r="J23" s="50"/>
      <c r="K23" s="93"/>
      <c r="L23" s="104"/>
      <c r="M23" s="49"/>
      <c r="N23" s="49" t="s">
        <v>496</v>
      </c>
      <c r="O23" s="49"/>
      <c r="P23" s="428"/>
      <c r="Q23" s="428"/>
      <c r="R23" s="428"/>
      <c r="S23" s="428"/>
      <c r="T23" s="49"/>
      <c r="U23" s="49"/>
      <c r="X23" s="49"/>
      <c r="Y23" s="49" t="s">
        <v>496</v>
      </c>
      <c r="Z23" s="49"/>
      <c r="AA23" s="428"/>
      <c r="AB23" s="428"/>
      <c r="AC23" s="428"/>
      <c r="AD23" s="428"/>
      <c r="AE23" s="49"/>
      <c r="AF23" s="49"/>
    </row>
    <row r="24" spans="1:37" ht="18" customHeight="1" x14ac:dyDescent="0.2">
      <c r="A24" s="28"/>
      <c r="B24" s="58" t="s">
        <v>574</v>
      </c>
      <c r="C24" s="36">
        <v>4</v>
      </c>
      <c r="D24" s="483" t="s">
        <v>120</v>
      </c>
      <c r="E24" s="483"/>
      <c r="F24" s="483"/>
      <c r="G24" s="483"/>
      <c r="H24" s="483"/>
      <c r="I24" s="483"/>
      <c r="J24" s="104"/>
      <c r="K24" s="94"/>
      <c r="L24" s="104"/>
      <c r="M24" s="36" t="s">
        <v>419</v>
      </c>
      <c r="N24" s="36">
        <v>4</v>
      </c>
      <c r="O24" s="483" t="s">
        <v>256</v>
      </c>
      <c r="P24" s="483"/>
      <c r="Q24" s="483"/>
      <c r="R24" s="483"/>
      <c r="S24" s="483"/>
      <c r="T24" s="483"/>
      <c r="U24" s="483"/>
      <c r="X24" s="35" t="s">
        <v>419</v>
      </c>
      <c r="Y24" s="36">
        <v>4</v>
      </c>
      <c r="Z24" s="418" t="s">
        <v>354</v>
      </c>
      <c r="AA24" s="418"/>
      <c r="AB24" s="418"/>
      <c r="AC24" s="418"/>
      <c r="AD24" s="418"/>
      <c r="AE24" s="418"/>
      <c r="AF24" s="418"/>
    </row>
    <row r="25" spans="1:37" ht="18" customHeight="1" x14ac:dyDescent="0.2">
      <c r="B25" s="58" t="s">
        <v>575</v>
      </c>
      <c r="C25" s="121">
        <v>3</v>
      </c>
      <c r="D25" s="483" t="s">
        <v>121</v>
      </c>
      <c r="E25" s="483" t="s">
        <v>350</v>
      </c>
      <c r="F25" s="483" t="s">
        <v>350</v>
      </c>
      <c r="G25" s="483" t="s">
        <v>350</v>
      </c>
      <c r="H25" s="483" t="s">
        <v>350</v>
      </c>
      <c r="I25" s="483" t="s">
        <v>350</v>
      </c>
      <c r="J25" s="104"/>
      <c r="K25" s="94"/>
      <c r="L25" s="104"/>
      <c r="M25" s="36" t="s">
        <v>421</v>
      </c>
      <c r="N25" s="174">
        <v>3</v>
      </c>
      <c r="O25" s="483" t="s">
        <v>255</v>
      </c>
      <c r="P25" s="483"/>
      <c r="Q25" s="483"/>
      <c r="R25" s="483"/>
      <c r="S25" s="483"/>
      <c r="T25" s="483"/>
      <c r="U25" s="483"/>
      <c r="X25" s="35" t="s">
        <v>421</v>
      </c>
      <c r="Y25" s="121">
        <v>3</v>
      </c>
      <c r="Z25" s="418" t="s">
        <v>355</v>
      </c>
      <c r="AA25" s="418" t="s">
        <v>355</v>
      </c>
      <c r="AB25" s="418" t="s">
        <v>355</v>
      </c>
      <c r="AC25" s="418" t="s">
        <v>355</v>
      </c>
      <c r="AD25" s="418" t="s">
        <v>355</v>
      </c>
      <c r="AE25" s="418" t="s">
        <v>355</v>
      </c>
      <c r="AF25" s="418"/>
    </row>
    <row r="26" spans="1:37" x14ac:dyDescent="0.2">
      <c r="B26" s="58" t="s">
        <v>576</v>
      </c>
      <c r="C26" s="121">
        <v>2</v>
      </c>
      <c r="D26" s="483" t="s">
        <v>122</v>
      </c>
      <c r="E26" s="483" t="s">
        <v>351</v>
      </c>
      <c r="F26" s="483" t="s">
        <v>351</v>
      </c>
      <c r="G26" s="483" t="s">
        <v>351</v>
      </c>
      <c r="H26" s="483" t="s">
        <v>351</v>
      </c>
      <c r="I26" s="483" t="s">
        <v>351</v>
      </c>
      <c r="M26" s="36" t="s">
        <v>423</v>
      </c>
      <c r="N26" s="121">
        <v>2</v>
      </c>
      <c r="O26" s="483" t="s">
        <v>258</v>
      </c>
      <c r="P26" s="483"/>
      <c r="Q26" s="483"/>
      <c r="R26" s="483"/>
      <c r="S26" s="483"/>
      <c r="T26" s="483"/>
      <c r="U26" s="483"/>
      <c r="X26" s="35" t="s">
        <v>423</v>
      </c>
      <c r="Y26" s="174">
        <v>2</v>
      </c>
      <c r="Z26" s="418" t="s">
        <v>356</v>
      </c>
      <c r="AA26" s="418" t="s">
        <v>356</v>
      </c>
      <c r="AB26" s="418" t="s">
        <v>356</v>
      </c>
      <c r="AC26" s="418" t="s">
        <v>356</v>
      </c>
      <c r="AD26" s="418" t="s">
        <v>356</v>
      </c>
      <c r="AE26" s="418" t="s">
        <v>356</v>
      </c>
      <c r="AF26" s="418"/>
    </row>
    <row r="27" spans="1:37" x14ac:dyDescent="0.2">
      <c r="B27" s="58" t="s">
        <v>577</v>
      </c>
      <c r="C27" s="36">
        <v>1</v>
      </c>
      <c r="D27" s="483" t="s">
        <v>49</v>
      </c>
      <c r="E27" s="483" t="s">
        <v>352</v>
      </c>
      <c r="F27" s="483" t="s">
        <v>352</v>
      </c>
      <c r="G27" s="483" t="s">
        <v>352</v>
      </c>
      <c r="H27" s="483" t="s">
        <v>352</v>
      </c>
      <c r="I27" s="483" t="s">
        <v>352</v>
      </c>
      <c r="M27" s="36" t="s">
        <v>448</v>
      </c>
      <c r="N27" s="121">
        <v>1</v>
      </c>
      <c r="O27" s="483" t="s">
        <v>257</v>
      </c>
      <c r="P27" s="483"/>
      <c r="Q27" s="483"/>
      <c r="R27" s="483"/>
      <c r="S27" s="483"/>
      <c r="T27" s="483"/>
      <c r="U27" s="483"/>
      <c r="X27" s="35" t="s">
        <v>448</v>
      </c>
      <c r="Y27" s="36">
        <v>1</v>
      </c>
      <c r="Z27" s="418" t="s">
        <v>357</v>
      </c>
      <c r="AA27" s="418" t="s">
        <v>357</v>
      </c>
      <c r="AB27" s="418" t="s">
        <v>357</v>
      </c>
      <c r="AC27" s="418" t="s">
        <v>357</v>
      </c>
      <c r="AD27" s="418" t="s">
        <v>357</v>
      </c>
      <c r="AE27" s="418" t="s">
        <v>357</v>
      </c>
      <c r="AF27" s="418"/>
    </row>
    <row r="28" spans="1:37" ht="12.75" customHeight="1" x14ac:dyDescent="0.2">
      <c r="B28" s="58" t="s">
        <v>578</v>
      </c>
      <c r="C28" s="36">
        <v>0</v>
      </c>
      <c r="D28" s="483" t="s">
        <v>50</v>
      </c>
      <c r="E28" s="483" t="s">
        <v>353</v>
      </c>
      <c r="F28" s="483" t="s">
        <v>353</v>
      </c>
      <c r="G28" s="483" t="s">
        <v>353</v>
      </c>
      <c r="H28" s="483" t="s">
        <v>353</v>
      </c>
      <c r="I28" s="483" t="s">
        <v>353</v>
      </c>
      <c r="M28" t="s">
        <v>449</v>
      </c>
      <c r="N28" s="103">
        <v>0</v>
      </c>
      <c r="O28" s="483" t="s">
        <v>367</v>
      </c>
      <c r="P28" s="483"/>
      <c r="Q28" s="483"/>
      <c r="R28" s="483"/>
      <c r="S28" s="483"/>
      <c r="T28" s="483"/>
      <c r="U28" s="115"/>
      <c r="X28" s="35" t="s">
        <v>449</v>
      </c>
      <c r="Y28" s="36">
        <v>0</v>
      </c>
      <c r="Z28" s="418" t="s">
        <v>358</v>
      </c>
      <c r="AA28" s="418" t="s">
        <v>358</v>
      </c>
      <c r="AB28" s="418" t="s">
        <v>358</v>
      </c>
      <c r="AC28" s="418" t="s">
        <v>358</v>
      </c>
      <c r="AD28" s="418" t="s">
        <v>358</v>
      </c>
      <c r="AE28" s="418" t="s">
        <v>358</v>
      </c>
      <c r="AF28" s="418"/>
    </row>
    <row r="29" spans="1:37" ht="42.75" customHeight="1" x14ac:dyDescent="0.2"/>
    <row r="30" spans="1:37" ht="25.5" x14ac:dyDescent="0.2">
      <c r="A30" s="28" t="s">
        <v>464</v>
      </c>
      <c r="B30" s="61" t="s">
        <v>364</v>
      </c>
      <c r="C30" s="35" t="s">
        <v>51</v>
      </c>
      <c r="G30" s="28"/>
      <c r="I30" s="65" t="str">
        <f>B30</f>
        <v>1.8.1.1</v>
      </c>
      <c r="J30" s="28" t="s">
        <v>429</v>
      </c>
      <c r="K30" s="92" t="s">
        <v>479</v>
      </c>
      <c r="M30" s="28" t="s">
        <v>464</v>
      </c>
      <c r="N30" s="28" t="s">
        <v>365</v>
      </c>
      <c r="O30" s="64" t="s">
        <v>362</v>
      </c>
      <c r="S30" t="s">
        <v>496</v>
      </c>
      <c r="T30" s="65" t="str">
        <f>N30</f>
        <v>1.8.1.2</v>
      </c>
      <c r="U30" s="28" t="s">
        <v>429</v>
      </c>
      <c r="V30" s="92" t="s">
        <v>479</v>
      </c>
      <c r="X30" s="28" t="s">
        <v>464</v>
      </c>
      <c r="Y30" s="28" t="s">
        <v>361</v>
      </c>
      <c r="Z30" s="35" t="s">
        <v>360</v>
      </c>
      <c r="AD30" t="s">
        <v>496</v>
      </c>
      <c r="AE30" s="65" t="s">
        <v>361</v>
      </c>
      <c r="AF30" s="28" t="s">
        <v>429</v>
      </c>
      <c r="AG30" s="92" t="s">
        <v>479</v>
      </c>
    </row>
    <row r="31" spans="1:37" x14ac:dyDescent="0.2">
      <c r="G31" s="28"/>
      <c r="I31" s="39">
        <v>3</v>
      </c>
      <c r="J31" s="56">
        <v>0.25</v>
      </c>
      <c r="K31" s="91">
        <f>I31*J31</f>
        <v>0.75</v>
      </c>
      <c r="O31" s="64"/>
      <c r="T31" s="39">
        <v>3</v>
      </c>
      <c r="U31" s="56">
        <v>0.5</v>
      </c>
      <c r="V31" s="91">
        <f>T31*U31</f>
        <v>1.5</v>
      </c>
      <c r="Z31" s="64"/>
      <c r="AE31" s="39">
        <v>2</v>
      </c>
      <c r="AF31" s="56">
        <v>0.25</v>
      </c>
      <c r="AG31" s="91">
        <f>AE31*AF31</f>
        <v>0.5</v>
      </c>
      <c r="AI31" s="367" t="s">
        <v>259</v>
      </c>
      <c r="AJ31" s="409"/>
      <c r="AK31" s="76">
        <f>K31+V31+AG31</f>
        <v>2.75</v>
      </c>
    </row>
    <row r="33" spans="1:37" ht="18" customHeight="1" x14ac:dyDescent="0.2">
      <c r="A33" s="484" t="s">
        <v>165</v>
      </c>
      <c r="B33" s="416"/>
      <c r="C33" s="416"/>
      <c r="D33" s="416"/>
      <c r="E33" s="50"/>
      <c r="F33" s="50"/>
      <c r="G33" s="50"/>
      <c r="H33" s="50"/>
      <c r="I33" s="50"/>
      <c r="J33" s="50"/>
      <c r="K33" s="93"/>
      <c r="L33" s="104"/>
      <c r="M33" s="49"/>
      <c r="N33" s="49" t="s">
        <v>496</v>
      </c>
      <c r="O33" s="49"/>
      <c r="P33" s="428"/>
      <c r="Q33" s="428"/>
      <c r="R33" s="428"/>
      <c r="S33" s="428"/>
      <c r="T33" s="49"/>
      <c r="U33" s="49"/>
      <c r="X33" s="49"/>
      <c r="Y33" s="49" t="s">
        <v>496</v>
      </c>
      <c r="Z33" s="49"/>
      <c r="AA33" s="428"/>
      <c r="AB33" s="428"/>
      <c r="AC33" s="428"/>
      <c r="AD33" s="428"/>
      <c r="AE33" s="49"/>
      <c r="AF33" s="49"/>
    </row>
    <row r="34" spans="1:37" ht="18" customHeight="1" x14ac:dyDescent="0.2">
      <c r="A34" s="28"/>
      <c r="B34" s="58" t="s">
        <v>574</v>
      </c>
      <c r="C34" s="36">
        <v>4</v>
      </c>
      <c r="D34" s="483" t="s">
        <v>120</v>
      </c>
      <c r="E34" s="483"/>
      <c r="F34" s="483"/>
      <c r="G34" s="483"/>
      <c r="H34" s="483"/>
      <c r="I34" s="483"/>
      <c r="J34" s="104"/>
      <c r="K34" s="94"/>
      <c r="L34" s="104"/>
      <c r="M34" s="36" t="s">
        <v>419</v>
      </c>
      <c r="N34" s="36">
        <v>4</v>
      </c>
      <c r="O34" s="483" t="s">
        <v>256</v>
      </c>
      <c r="P34" s="483"/>
      <c r="Q34" s="483"/>
      <c r="R34" s="483"/>
      <c r="S34" s="483"/>
      <c r="T34" s="483"/>
      <c r="U34" s="483"/>
      <c r="X34" s="35" t="s">
        <v>419</v>
      </c>
      <c r="Y34" s="36">
        <v>4</v>
      </c>
      <c r="Z34" s="418" t="s">
        <v>354</v>
      </c>
      <c r="AA34" s="418"/>
      <c r="AB34" s="418"/>
      <c r="AC34" s="418"/>
      <c r="AD34" s="418"/>
      <c r="AE34" s="418"/>
      <c r="AF34" s="418"/>
    </row>
    <row r="35" spans="1:37" ht="18" customHeight="1" x14ac:dyDescent="0.2">
      <c r="B35" s="58" t="s">
        <v>575</v>
      </c>
      <c r="C35" s="121">
        <v>3</v>
      </c>
      <c r="D35" s="483" t="s">
        <v>121</v>
      </c>
      <c r="E35" s="483" t="s">
        <v>350</v>
      </c>
      <c r="F35" s="483" t="s">
        <v>350</v>
      </c>
      <c r="G35" s="483" t="s">
        <v>350</v>
      </c>
      <c r="H35" s="483" t="s">
        <v>350</v>
      </c>
      <c r="I35" s="483" t="s">
        <v>350</v>
      </c>
      <c r="J35" s="104"/>
      <c r="K35" s="94"/>
      <c r="L35" s="104"/>
      <c r="M35" s="36" t="s">
        <v>421</v>
      </c>
      <c r="N35" s="121">
        <v>3</v>
      </c>
      <c r="O35" s="483" t="s">
        <v>255</v>
      </c>
      <c r="P35" s="483"/>
      <c r="Q35" s="483"/>
      <c r="R35" s="483"/>
      <c r="S35" s="483"/>
      <c r="T35" s="483"/>
      <c r="U35" s="483"/>
      <c r="X35" s="35" t="s">
        <v>421</v>
      </c>
      <c r="Y35" s="121">
        <v>3</v>
      </c>
      <c r="Z35" s="418" t="s">
        <v>355</v>
      </c>
      <c r="AA35" s="418" t="s">
        <v>355</v>
      </c>
      <c r="AB35" s="418" t="s">
        <v>355</v>
      </c>
      <c r="AC35" s="418" t="s">
        <v>355</v>
      </c>
      <c r="AD35" s="418" t="s">
        <v>355</v>
      </c>
      <c r="AE35" s="418" t="s">
        <v>355</v>
      </c>
      <c r="AF35" s="418"/>
    </row>
    <row r="36" spans="1:37" x14ac:dyDescent="0.2">
      <c r="B36" s="58" t="s">
        <v>576</v>
      </c>
      <c r="C36" s="174">
        <v>2</v>
      </c>
      <c r="D36" s="483" t="s">
        <v>122</v>
      </c>
      <c r="E36" s="483" t="s">
        <v>351</v>
      </c>
      <c r="F36" s="483" t="s">
        <v>351</v>
      </c>
      <c r="G36" s="483" t="s">
        <v>351</v>
      </c>
      <c r="H36" s="483" t="s">
        <v>351</v>
      </c>
      <c r="I36" s="483" t="s">
        <v>351</v>
      </c>
      <c r="M36" s="36" t="s">
        <v>423</v>
      </c>
      <c r="N36" s="121">
        <v>2</v>
      </c>
      <c r="O36" s="483" t="s">
        <v>258</v>
      </c>
      <c r="P36" s="483"/>
      <c r="Q36" s="483"/>
      <c r="R36" s="483"/>
      <c r="S36" s="483"/>
      <c r="T36" s="483"/>
      <c r="U36" s="483"/>
      <c r="X36" s="35" t="s">
        <v>423</v>
      </c>
      <c r="Y36" s="121">
        <v>2</v>
      </c>
      <c r="Z36" s="418" t="s">
        <v>356</v>
      </c>
      <c r="AA36" s="418" t="s">
        <v>356</v>
      </c>
      <c r="AB36" s="418" t="s">
        <v>356</v>
      </c>
      <c r="AC36" s="418" t="s">
        <v>356</v>
      </c>
      <c r="AD36" s="418" t="s">
        <v>356</v>
      </c>
      <c r="AE36" s="418" t="s">
        <v>356</v>
      </c>
      <c r="AF36" s="418"/>
    </row>
    <row r="37" spans="1:37" x14ac:dyDescent="0.2">
      <c r="B37" s="58" t="s">
        <v>577</v>
      </c>
      <c r="C37" s="36">
        <v>1</v>
      </c>
      <c r="D37" s="483" t="s">
        <v>49</v>
      </c>
      <c r="E37" s="483" t="s">
        <v>352</v>
      </c>
      <c r="F37" s="483" t="s">
        <v>352</v>
      </c>
      <c r="G37" s="483" t="s">
        <v>352</v>
      </c>
      <c r="H37" s="483" t="s">
        <v>352</v>
      </c>
      <c r="I37" s="483" t="s">
        <v>352</v>
      </c>
      <c r="M37" s="36" t="s">
        <v>448</v>
      </c>
      <c r="N37" s="174">
        <v>1</v>
      </c>
      <c r="O37" s="483" t="s">
        <v>257</v>
      </c>
      <c r="P37" s="483"/>
      <c r="Q37" s="483"/>
      <c r="R37" s="483"/>
      <c r="S37" s="483"/>
      <c r="T37" s="483"/>
      <c r="U37" s="483"/>
      <c r="X37" s="35" t="s">
        <v>448</v>
      </c>
      <c r="Y37" s="174">
        <v>1</v>
      </c>
      <c r="Z37" s="418" t="s">
        <v>357</v>
      </c>
      <c r="AA37" s="418" t="s">
        <v>357</v>
      </c>
      <c r="AB37" s="418" t="s">
        <v>357</v>
      </c>
      <c r="AC37" s="418" t="s">
        <v>357</v>
      </c>
      <c r="AD37" s="418" t="s">
        <v>357</v>
      </c>
      <c r="AE37" s="418" t="s">
        <v>357</v>
      </c>
      <c r="AF37" s="418"/>
    </row>
    <row r="38" spans="1:37" ht="12.75" customHeight="1" x14ac:dyDescent="0.2">
      <c r="B38" s="58" t="s">
        <v>578</v>
      </c>
      <c r="C38" s="36">
        <v>0</v>
      </c>
      <c r="D38" s="483" t="s">
        <v>50</v>
      </c>
      <c r="E38" s="483" t="s">
        <v>353</v>
      </c>
      <c r="F38" s="483" t="s">
        <v>353</v>
      </c>
      <c r="G38" s="483" t="s">
        <v>353</v>
      </c>
      <c r="H38" s="483" t="s">
        <v>353</v>
      </c>
      <c r="I38" s="483" t="s">
        <v>353</v>
      </c>
      <c r="M38" t="s">
        <v>449</v>
      </c>
      <c r="N38" s="103">
        <v>0</v>
      </c>
      <c r="O38" s="483" t="s">
        <v>367</v>
      </c>
      <c r="P38" s="483"/>
      <c r="Q38" s="483"/>
      <c r="R38" s="483"/>
      <c r="S38" s="483"/>
      <c r="T38" s="483"/>
      <c r="U38" s="115"/>
      <c r="X38" s="35" t="s">
        <v>449</v>
      </c>
      <c r="Y38" s="36">
        <v>0</v>
      </c>
      <c r="Z38" s="418" t="s">
        <v>358</v>
      </c>
      <c r="AA38" s="418" t="s">
        <v>358</v>
      </c>
      <c r="AB38" s="418" t="s">
        <v>358</v>
      </c>
      <c r="AC38" s="418" t="s">
        <v>358</v>
      </c>
      <c r="AD38" s="418" t="s">
        <v>358</v>
      </c>
      <c r="AE38" s="418" t="s">
        <v>358</v>
      </c>
      <c r="AF38" s="418"/>
    </row>
    <row r="39" spans="1:37" ht="42.75" customHeight="1" x14ac:dyDescent="0.2"/>
    <row r="40" spans="1:37" ht="25.5" x14ac:dyDescent="0.2">
      <c r="A40" s="28" t="s">
        <v>464</v>
      </c>
      <c r="B40" s="61" t="s">
        <v>364</v>
      </c>
      <c r="C40" s="35" t="s">
        <v>51</v>
      </c>
      <c r="G40" s="28"/>
      <c r="I40" s="65" t="str">
        <f>B40</f>
        <v>1.8.1.1</v>
      </c>
      <c r="J40" s="28" t="s">
        <v>429</v>
      </c>
      <c r="K40" s="92" t="s">
        <v>479</v>
      </c>
      <c r="M40" s="28" t="s">
        <v>464</v>
      </c>
      <c r="N40" s="28" t="s">
        <v>365</v>
      </c>
      <c r="O40" s="64" t="s">
        <v>362</v>
      </c>
      <c r="S40" t="s">
        <v>496</v>
      </c>
      <c r="T40" s="65" t="str">
        <f>N40</f>
        <v>1.8.1.2</v>
      </c>
      <c r="U40" s="28" t="s">
        <v>429</v>
      </c>
      <c r="V40" s="92" t="s">
        <v>479</v>
      </c>
      <c r="X40" s="28" t="s">
        <v>464</v>
      </c>
      <c r="Y40" s="28" t="s">
        <v>361</v>
      </c>
      <c r="Z40" s="35" t="s">
        <v>360</v>
      </c>
      <c r="AD40" t="s">
        <v>496</v>
      </c>
      <c r="AE40" s="65" t="s">
        <v>361</v>
      </c>
      <c r="AF40" s="28" t="s">
        <v>429</v>
      </c>
      <c r="AG40" s="92" t="s">
        <v>479</v>
      </c>
    </row>
    <row r="41" spans="1:37" x14ac:dyDescent="0.2">
      <c r="G41" s="28"/>
      <c r="I41" s="39">
        <v>2</v>
      </c>
      <c r="J41" s="56">
        <v>0.25</v>
      </c>
      <c r="K41" s="91">
        <f>I41*J41</f>
        <v>0.5</v>
      </c>
      <c r="O41" s="64"/>
      <c r="T41" s="39">
        <v>1</v>
      </c>
      <c r="U41" s="56">
        <v>0.5</v>
      </c>
      <c r="V41" s="91">
        <f>T41*U41</f>
        <v>0.5</v>
      </c>
      <c r="Z41" s="64"/>
      <c r="AE41" s="39">
        <v>1</v>
      </c>
      <c r="AF41" s="56">
        <v>0.25</v>
      </c>
      <c r="AG41" s="91">
        <f>AE41*AF41</f>
        <v>0.25</v>
      </c>
      <c r="AI41" s="367" t="s">
        <v>259</v>
      </c>
      <c r="AJ41" s="409"/>
      <c r="AK41" s="76">
        <f>K41+V41+AG41</f>
        <v>1.25</v>
      </c>
    </row>
    <row r="43" spans="1:37" ht="25.5" x14ac:dyDescent="0.2">
      <c r="A43" s="415" t="str">
        <f>Criteria1.1.1!D56</f>
        <v>Agriculture and Rural Development</v>
      </c>
      <c r="B43" s="416"/>
      <c r="C43" s="416"/>
      <c r="D43" s="416"/>
      <c r="E43" s="50"/>
      <c r="F43" s="50"/>
      <c r="G43" s="50"/>
      <c r="H43" s="50"/>
      <c r="I43" s="50"/>
      <c r="J43" s="50"/>
      <c r="K43" s="93"/>
      <c r="L43" s="104"/>
      <c r="M43" s="49"/>
      <c r="N43" s="49" t="s">
        <v>496</v>
      </c>
      <c r="O43" s="49"/>
      <c r="P43" s="428"/>
      <c r="Q43" s="428"/>
      <c r="R43" s="428"/>
      <c r="S43" s="428"/>
      <c r="T43" s="49"/>
      <c r="U43" s="49"/>
      <c r="X43" s="49"/>
      <c r="Y43" s="49" t="s">
        <v>496</v>
      </c>
      <c r="Z43" s="49"/>
      <c r="AA43" s="428"/>
      <c r="AB43" s="428"/>
      <c r="AC43" s="428"/>
      <c r="AD43" s="428"/>
      <c r="AE43" s="49"/>
      <c r="AF43" s="49"/>
    </row>
    <row r="44" spans="1:37" x14ac:dyDescent="0.2">
      <c r="A44" s="28"/>
      <c r="B44" s="58" t="s">
        <v>574</v>
      </c>
      <c r="C44" s="36">
        <v>4</v>
      </c>
      <c r="D44" s="483" t="s">
        <v>120</v>
      </c>
      <c r="E44" s="483"/>
      <c r="F44" s="483"/>
      <c r="G44" s="483"/>
      <c r="H44" s="483"/>
      <c r="I44" s="483"/>
      <c r="J44" s="104"/>
      <c r="K44" s="94"/>
      <c r="L44" s="104"/>
      <c r="M44" s="36" t="s">
        <v>419</v>
      </c>
      <c r="N44" s="121">
        <v>4</v>
      </c>
      <c r="O44" s="483" t="s">
        <v>256</v>
      </c>
      <c r="P44" s="483"/>
      <c r="Q44" s="483"/>
      <c r="R44" s="483"/>
      <c r="S44" s="483"/>
      <c r="T44" s="483"/>
      <c r="U44" s="483"/>
      <c r="X44" s="35" t="s">
        <v>419</v>
      </c>
      <c r="Y44" s="121">
        <v>4</v>
      </c>
      <c r="Z44" s="418" t="s">
        <v>354</v>
      </c>
      <c r="AA44" s="418"/>
      <c r="AB44" s="418"/>
      <c r="AC44" s="418"/>
      <c r="AD44" s="418"/>
      <c r="AE44" s="418"/>
      <c r="AF44" s="418"/>
    </row>
    <row r="45" spans="1:37" x14ac:dyDescent="0.2">
      <c r="B45" s="58" t="s">
        <v>575</v>
      </c>
      <c r="C45" s="174">
        <v>3</v>
      </c>
      <c r="D45" s="483" t="s">
        <v>121</v>
      </c>
      <c r="E45" s="483" t="s">
        <v>350</v>
      </c>
      <c r="F45" s="483" t="s">
        <v>350</v>
      </c>
      <c r="G45" s="483" t="s">
        <v>350</v>
      </c>
      <c r="H45" s="483" t="s">
        <v>350</v>
      </c>
      <c r="I45" s="483" t="s">
        <v>350</v>
      </c>
      <c r="J45" s="104"/>
      <c r="K45" s="94"/>
      <c r="L45" s="104"/>
      <c r="M45" s="36" t="s">
        <v>421</v>
      </c>
      <c r="N45" s="174">
        <v>3</v>
      </c>
      <c r="O45" s="483" t="s">
        <v>255</v>
      </c>
      <c r="P45" s="483"/>
      <c r="Q45" s="483"/>
      <c r="R45" s="483"/>
      <c r="S45" s="483"/>
      <c r="T45" s="483"/>
      <c r="U45" s="483"/>
      <c r="X45" s="35" t="s">
        <v>421</v>
      </c>
      <c r="Y45" s="174">
        <v>3</v>
      </c>
      <c r="Z45" s="418" t="s">
        <v>355</v>
      </c>
      <c r="AA45" s="418" t="s">
        <v>355</v>
      </c>
      <c r="AB45" s="418" t="s">
        <v>355</v>
      </c>
      <c r="AC45" s="418" t="s">
        <v>355</v>
      </c>
      <c r="AD45" s="418" t="s">
        <v>355</v>
      </c>
      <c r="AE45" s="418" t="s">
        <v>355</v>
      </c>
      <c r="AF45" s="418"/>
    </row>
    <row r="46" spans="1:37" x14ac:dyDescent="0.2">
      <c r="B46" s="58" t="s">
        <v>576</v>
      </c>
      <c r="C46" s="36">
        <v>2</v>
      </c>
      <c r="D46" s="483" t="s">
        <v>122</v>
      </c>
      <c r="E46" s="483" t="s">
        <v>351</v>
      </c>
      <c r="F46" s="483" t="s">
        <v>351</v>
      </c>
      <c r="G46" s="483" t="s">
        <v>351</v>
      </c>
      <c r="H46" s="483" t="s">
        <v>351</v>
      </c>
      <c r="I46" s="483" t="s">
        <v>351</v>
      </c>
      <c r="M46" s="36" t="s">
        <v>423</v>
      </c>
      <c r="N46" s="36">
        <v>2</v>
      </c>
      <c r="O46" s="483" t="s">
        <v>258</v>
      </c>
      <c r="P46" s="483"/>
      <c r="Q46" s="483"/>
      <c r="R46" s="483"/>
      <c r="S46" s="483"/>
      <c r="T46" s="483"/>
      <c r="U46" s="483"/>
      <c r="X46" s="35" t="s">
        <v>423</v>
      </c>
      <c r="Y46" s="36">
        <v>2</v>
      </c>
      <c r="Z46" s="418" t="s">
        <v>356</v>
      </c>
      <c r="AA46" s="418" t="s">
        <v>356</v>
      </c>
      <c r="AB46" s="418" t="s">
        <v>356</v>
      </c>
      <c r="AC46" s="418" t="s">
        <v>356</v>
      </c>
      <c r="AD46" s="418" t="s">
        <v>356</v>
      </c>
      <c r="AE46" s="418" t="s">
        <v>356</v>
      </c>
      <c r="AF46" s="418"/>
    </row>
    <row r="47" spans="1:37" x14ac:dyDescent="0.2">
      <c r="B47" s="58" t="s">
        <v>577</v>
      </c>
      <c r="C47" s="36">
        <v>1</v>
      </c>
      <c r="D47" s="483" t="s">
        <v>49</v>
      </c>
      <c r="E47" s="483" t="s">
        <v>352</v>
      </c>
      <c r="F47" s="483" t="s">
        <v>352</v>
      </c>
      <c r="G47" s="483" t="s">
        <v>352</v>
      </c>
      <c r="H47" s="483" t="s">
        <v>352</v>
      </c>
      <c r="I47" s="483" t="s">
        <v>352</v>
      </c>
      <c r="M47" s="36" t="s">
        <v>448</v>
      </c>
      <c r="N47" s="36">
        <v>1</v>
      </c>
      <c r="O47" s="483" t="s">
        <v>257</v>
      </c>
      <c r="P47" s="483"/>
      <c r="Q47" s="483"/>
      <c r="R47" s="483"/>
      <c r="S47" s="483"/>
      <c r="T47" s="483"/>
      <c r="U47" s="483"/>
      <c r="X47" s="35" t="s">
        <v>448</v>
      </c>
      <c r="Y47" s="36">
        <v>1</v>
      </c>
      <c r="Z47" s="418" t="s">
        <v>357</v>
      </c>
      <c r="AA47" s="418" t="s">
        <v>357</v>
      </c>
      <c r="AB47" s="418" t="s">
        <v>357</v>
      </c>
      <c r="AC47" s="418" t="s">
        <v>357</v>
      </c>
      <c r="AD47" s="418" t="s">
        <v>357</v>
      </c>
      <c r="AE47" s="418" t="s">
        <v>357</v>
      </c>
      <c r="AF47" s="418"/>
    </row>
    <row r="48" spans="1:37" x14ac:dyDescent="0.2">
      <c r="B48" s="58" t="s">
        <v>578</v>
      </c>
      <c r="C48" s="36">
        <v>0</v>
      </c>
      <c r="D48" s="483" t="s">
        <v>50</v>
      </c>
      <c r="E48" s="483" t="s">
        <v>353</v>
      </c>
      <c r="F48" s="483" t="s">
        <v>353</v>
      </c>
      <c r="G48" s="483" t="s">
        <v>353</v>
      </c>
      <c r="H48" s="483" t="s">
        <v>353</v>
      </c>
      <c r="I48" s="483" t="s">
        <v>353</v>
      </c>
      <c r="M48" t="s">
        <v>449</v>
      </c>
      <c r="N48" s="103">
        <v>0</v>
      </c>
      <c r="O48" s="483" t="s">
        <v>367</v>
      </c>
      <c r="P48" s="483"/>
      <c r="Q48" s="483"/>
      <c r="R48" s="483"/>
      <c r="S48" s="483"/>
      <c r="T48" s="483"/>
      <c r="U48" s="115"/>
      <c r="X48" s="35" t="s">
        <v>449</v>
      </c>
      <c r="Y48" s="36">
        <v>0</v>
      </c>
      <c r="Z48" s="418" t="s">
        <v>358</v>
      </c>
      <c r="AA48" s="418" t="s">
        <v>358</v>
      </c>
      <c r="AB48" s="418" t="s">
        <v>358</v>
      </c>
      <c r="AC48" s="418" t="s">
        <v>358</v>
      </c>
      <c r="AD48" s="418" t="s">
        <v>358</v>
      </c>
      <c r="AE48" s="418" t="s">
        <v>358</v>
      </c>
      <c r="AF48" s="418"/>
    </row>
    <row r="50" spans="1:37" ht="25.5" x14ac:dyDescent="0.2">
      <c r="A50" s="28" t="s">
        <v>464</v>
      </c>
      <c r="B50" s="61" t="s">
        <v>364</v>
      </c>
      <c r="C50" s="35" t="s">
        <v>51</v>
      </c>
      <c r="G50" s="28"/>
      <c r="I50" s="65" t="str">
        <f>B50</f>
        <v>1.8.1.1</v>
      </c>
      <c r="J50" s="28" t="s">
        <v>429</v>
      </c>
      <c r="K50" s="92" t="s">
        <v>479</v>
      </c>
      <c r="M50" s="28" t="s">
        <v>464</v>
      </c>
      <c r="N50" s="28" t="s">
        <v>365</v>
      </c>
      <c r="O50" s="64" t="s">
        <v>362</v>
      </c>
      <c r="S50" t="s">
        <v>496</v>
      </c>
      <c r="T50" s="65" t="str">
        <f>N50</f>
        <v>1.8.1.2</v>
      </c>
      <c r="U50" s="28" t="s">
        <v>429</v>
      </c>
      <c r="V50" s="92" t="s">
        <v>479</v>
      </c>
      <c r="X50" s="28" t="s">
        <v>464</v>
      </c>
      <c r="Y50" s="28" t="s">
        <v>361</v>
      </c>
      <c r="Z50" s="35" t="s">
        <v>360</v>
      </c>
      <c r="AD50" t="s">
        <v>496</v>
      </c>
      <c r="AE50" s="65" t="s">
        <v>361</v>
      </c>
      <c r="AF50" s="28" t="s">
        <v>429</v>
      </c>
      <c r="AG50" s="92" t="s">
        <v>479</v>
      </c>
    </row>
    <row r="51" spans="1:37" ht="12.75" customHeight="1" x14ac:dyDescent="0.2">
      <c r="G51" s="28"/>
      <c r="I51" s="39">
        <v>3</v>
      </c>
      <c r="J51" s="56">
        <v>0.25</v>
      </c>
      <c r="K51" s="91">
        <f>I51*J51</f>
        <v>0.75</v>
      </c>
      <c r="O51" s="64"/>
      <c r="T51" s="39">
        <v>3</v>
      </c>
      <c r="U51" s="56">
        <v>0.5</v>
      </c>
      <c r="V51" s="91">
        <f>T51*U51</f>
        <v>1.5</v>
      </c>
      <c r="Z51" s="64"/>
      <c r="AE51" s="39">
        <v>3</v>
      </c>
      <c r="AF51" s="56">
        <v>0.25</v>
      </c>
      <c r="AG51" s="91">
        <f>AE51*AF51</f>
        <v>0.75</v>
      </c>
      <c r="AI51" s="367" t="s">
        <v>259</v>
      </c>
      <c r="AJ51" s="409"/>
      <c r="AK51" s="76">
        <f>K51+V51+AG51</f>
        <v>3</v>
      </c>
    </row>
  </sheetData>
  <mergeCells count="100">
    <mergeCell ref="O45:U45"/>
    <mergeCell ref="Z45:AF45"/>
    <mergeCell ref="O46:U46"/>
    <mergeCell ref="Z46:AF46"/>
    <mergeCell ref="O47:U47"/>
    <mergeCell ref="Z47:AF47"/>
    <mergeCell ref="Z48:AF48"/>
    <mergeCell ref="A13:C13"/>
    <mergeCell ref="P13:S13"/>
    <mergeCell ref="AA13:AD13"/>
    <mergeCell ref="D18:I18"/>
    <mergeCell ref="Z44:AF44"/>
    <mergeCell ref="Z24:AF24"/>
    <mergeCell ref="Z25:AF25"/>
    <mergeCell ref="AA23:AD23"/>
    <mergeCell ref="D26:I26"/>
    <mergeCell ref="D27:I27"/>
    <mergeCell ref="O26:U26"/>
    <mergeCell ref="Z26:AF26"/>
    <mergeCell ref="O27:U27"/>
    <mergeCell ref="Z27:AF27"/>
    <mergeCell ref="D24:I24"/>
    <mergeCell ref="D6:I6"/>
    <mergeCell ref="D7:I7"/>
    <mergeCell ref="D4:I4"/>
    <mergeCell ref="D5:I5"/>
    <mergeCell ref="O44:U44"/>
    <mergeCell ref="O6:U6"/>
    <mergeCell ref="O7:U7"/>
    <mergeCell ref="D14:I14"/>
    <mergeCell ref="D15:I15"/>
    <mergeCell ref="D8:I8"/>
    <mergeCell ref="O8:T8"/>
    <mergeCell ref="D16:I16"/>
    <mergeCell ref="D17:I17"/>
    <mergeCell ref="O24:U24"/>
    <mergeCell ref="O25:U25"/>
    <mergeCell ref="P23:S23"/>
    <mergeCell ref="F1:L1"/>
    <mergeCell ref="M1:S1"/>
    <mergeCell ref="A2:I2"/>
    <mergeCell ref="M2:U2"/>
    <mergeCell ref="X2:AF2"/>
    <mergeCell ref="A3:C3"/>
    <mergeCell ref="P3:S3"/>
    <mergeCell ref="AA3:AD3"/>
    <mergeCell ref="O4:U4"/>
    <mergeCell ref="O5:U5"/>
    <mergeCell ref="AI11:AJ11"/>
    <mergeCell ref="AI21:AJ21"/>
    <mergeCell ref="O15:U15"/>
    <mergeCell ref="Z15:AF15"/>
    <mergeCell ref="O16:U16"/>
    <mergeCell ref="Z16:AF16"/>
    <mergeCell ref="O17:U17"/>
    <mergeCell ref="Z17:AF17"/>
    <mergeCell ref="O14:U14"/>
    <mergeCell ref="Z14:AF14"/>
    <mergeCell ref="Z18:AF18"/>
    <mergeCell ref="O18:T18"/>
    <mergeCell ref="D25:I25"/>
    <mergeCell ref="A23:D23"/>
    <mergeCell ref="D34:I34"/>
    <mergeCell ref="D35:I35"/>
    <mergeCell ref="D28:I28"/>
    <mergeCell ref="O28:T28"/>
    <mergeCell ref="O34:U34"/>
    <mergeCell ref="Z34:AF34"/>
    <mergeCell ref="O35:U35"/>
    <mergeCell ref="Z35:AF35"/>
    <mergeCell ref="Z28:AF28"/>
    <mergeCell ref="AI41:AJ41"/>
    <mergeCell ref="A33:D33"/>
    <mergeCell ref="P33:S33"/>
    <mergeCell ref="AA33:AD33"/>
    <mergeCell ref="AI31:AJ31"/>
    <mergeCell ref="D48:I48"/>
    <mergeCell ref="O48:T48"/>
    <mergeCell ref="AI51:AJ51"/>
    <mergeCell ref="Z4:AF4"/>
    <mergeCell ref="Z5:AF5"/>
    <mergeCell ref="Z6:AF6"/>
    <mergeCell ref="Z7:AF7"/>
    <mergeCell ref="Z8:AF8"/>
    <mergeCell ref="D46:I46"/>
    <mergeCell ref="D47:I47"/>
    <mergeCell ref="D44:I44"/>
    <mergeCell ref="D45:I45"/>
    <mergeCell ref="D38:I38"/>
    <mergeCell ref="O38:T38"/>
    <mergeCell ref="A43:D43"/>
    <mergeCell ref="P43:S43"/>
    <mergeCell ref="AA43:AD43"/>
    <mergeCell ref="D36:I36"/>
    <mergeCell ref="D37:I37"/>
    <mergeCell ref="O36:U36"/>
    <mergeCell ref="Z36:AF36"/>
    <mergeCell ref="O37:U37"/>
    <mergeCell ref="Z37:AF37"/>
    <mergeCell ref="Z38:AF38"/>
  </mergeCells>
  <phoneticPr fontId="41" type="noConversion"/>
  <pageMargins left="0.7" right="0.7" top="0.75" bottom="0.75" header="0.3" footer="0.3"/>
  <rowBreaks count="1" manualBreakCount="1">
    <brk id="51" max="16383" man="1"/>
  </rowBreaks>
  <colBreaks count="3" manualBreakCount="3">
    <brk id="12" max="1048575" man="1"/>
    <brk id="23" max="1048575" man="1"/>
    <brk id="37" max="1048575" man="1"/>
  </colBreaks>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Criteria1.1.1</vt:lpstr>
      <vt:lpstr>Criteria1.1.2</vt:lpstr>
      <vt:lpstr>Criteria 1.2</vt:lpstr>
      <vt:lpstr>Criteria 1.3</vt:lpstr>
      <vt:lpstr>Criteria1.4</vt:lpstr>
      <vt:lpstr>Criteria1.5</vt:lpstr>
      <vt:lpstr>Criteria 1.6</vt:lpstr>
      <vt:lpstr>Criteria1.7</vt:lpstr>
      <vt:lpstr>Criteria 1.8</vt:lpstr>
      <vt:lpstr>Criteria 1.9</vt:lpstr>
      <vt:lpstr>Criteria 2.1</vt:lpstr>
      <vt:lpstr>Criteria 2.2</vt:lpstr>
      <vt:lpstr>Criteria 2.3</vt:lpstr>
      <vt:lpstr>Criteria 3.1</vt:lpstr>
      <vt:lpstr>Criteria 3.2</vt:lpstr>
      <vt:lpstr>OverallAssessment</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Comenge</dc:creator>
  <cp:lastModifiedBy>Shumi</cp:lastModifiedBy>
  <cp:lastPrinted>2014-01-21T16:26:10Z</cp:lastPrinted>
  <dcterms:created xsi:type="dcterms:W3CDTF">2013-11-13T07:57:37Z</dcterms:created>
  <dcterms:modified xsi:type="dcterms:W3CDTF">2014-03-07T03:20:10Z</dcterms:modified>
</cp:coreProperties>
</file>