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570" windowWidth="18825" windowHeight="5445" tabRatio="1000" firstSheet="3" activeTab="15"/>
  </bookViews>
  <sheets>
    <sheet name="Criteria1.1.1" sheetId="1" r:id="rId1"/>
    <sheet name="Criteria1.1.2" sheetId="2" r:id="rId2"/>
    <sheet name="Criteria 1.2" sheetId="8" r:id="rId3"/>
    <sheet name="Criteria 1.3" sheetId="9" r:id="rId4"/>
    <sheet name="Criteria1.4" sheetId="3" r:id="rId5"/>
    <sheet name="Criteria1.5" sheetId="4" r:id="rId6"/>
    <sheet name="Criteria 1.6" sheetId="10" r:id="rId7"/>
    <sheet name="Criteria1.7" sheetId="5" r:id="rId8"/>
    <sheet name="Criteria 1.8" sheetId="11" r:id="rId9"/>
    <sheet name="Criteria 1.9" sheetId="12" r:id="rId10"/>
    <sheet name="Criteria 2.1" sheetId="13" r:id="rId11"/>
    <sheet name="Criteria 2.2" sheetId="14" r:id="rId12"/>
    <sheet name="Criteria 2.3" sheetId="15" r:id="rId13"/>
    <sheet name="Criteria 3.1" sheetId="16" r:id="rId14"/>
    <sheet name="Criteria 3.2" sheetId="17" r:id="rId15"/>
    <sheet name="OverallAssessment" sheetId="6" r:id="rId16"/>
  </sheets>
  <calcPr calcId="145621"/>
</workbook>
</file>

<file path=xl/calcChain.xml><?xml version="1.0" encoding="utf-8"?>
<calcChain xmlns="http://schemas.openxmlformats.org/spreadsheetml/2006/main">
  <c r="G14" i="6" l="1"/>
  <c r="V71" i="8" l="1"/>
  <c r="B84" i="2"/>
  <c r="B82" i="2"/>
  <c r="B83" i="2"/>
  <c r="AB77" i="3" l="1"/>
  <c r="B67" i="3" l="1"/>
  <c r="B66" i="3"/>
  <c r="AK77" i="3"/>
  <c r="S77" i="3"/>
  <c r="B65" i="3"/>
  <c r="B64" i="3"/>
  <c r="B63" i="3"/>
  <c r="B62" i="3"/>
  <c r="AP77" i="3" l="1"/>
  <c r="B73" i="2"/>
  <c r="B72" i="2"/>
  <c r="B71" i="2"/>
  <c r="AB17" i="5" l="1"/>
  <c r="AB18" i="5"/>
  <c r="B64" i="2" l="1"/>
  <c r="B65" i="2"/>
  <c r="B66" i="2"/>
  <c r="B63" i="2"/>
  <c r="B53" i="3"/>
  <c r="A91" i="17" l="1"/>
  <c r="I100" i="17"/>
  <c r="K100" i="17" s="1"/>
  <c r="O100" i="17" s="1"/>
  <c r="I99" i="17"/>
  <c r="L98" i="17"/>
  <c r="A91" i="16"/>
  <c r="U100" i="16"/>
  <c r="W100" i="16" s="1"/>
  <c r="U99" i="16"/>
  <c r="I99" i="16"/>
  <c r="Z98" i="16"/>
  <c r="P98" i="16"/>
  <c r="L98" i="16"/>
  <c r="I100" i="16" s="1"/>
  <c r="K100" i="16" s="1"/>
  <c r="AB100" i="16" s="1"/>
  <c r="W91" i="15"/>
  <c r="Y91" i="15" s="1"/>
  <c r="W90" i="15"/>
  <c r="I90" i="15"/>
  <c r="Z89" i="15"/>
  <c r="R89" i="15"/>
  <c r="N89" i="15"/>
  <c r="I91" i="15" s="1"/>
  <c r="K91" i="15" s="1"/>
  <c r="AD91" i="15" s="1"/>
  <c r="R88" i="15"/>
  <c r="R87" i="15"/>
  <c r="R86" i="15"/>
  <c r="R85" i="15"/>
  <c r="R84" i="15"/>
  <c r="A83" i="15"/>
  <c r="W90" i="14"/>
  <c r="I90" i="14"/>
  <c r="Z89" i="14"/>
  <c r="W91" i="14" s="1"/>
  <c r="Y91" i="14" s="1"/>
  <c r="R89" i="14"/>
  <c r="N89" i="14"/>
  <c r="I91" i="14" s="1"/>
  <c r="K91" i="14" s="1"/>
  <c r="AD91" i="14" s="1"/>
  <c r="A83" i="14"/>
  <c r="A91" i="13"/>
  <c r="I99" i="13"/>
  <c r="Z98" i="13"/>
  <c r="U100" i="13" s="1"/>
  <c r="W100" i="13" s="1"/>
  <c r="L98" i="13"/>
  <c r="I100" i="13" s="1"/>
  <c r="K100" i="13" s="1"/>
  <c r="B98" i="13"/>
  <c r="P98" i="13" s="1"/>
  <c r="V91" i="12"/>
  <c r="K91" i="12"/>
  <c r="AA91" i="12" s="1"/>
  <c r="T90" i="12"/>
  <c r="I90" i="12"/>
  <c r="A83" i="12"/>
  <c r="AG91" i="11"/>
  <c r="V91" i="11"/>
  <c r="K91" i="11"/>
  <c r="AK91" i="11" s="1"/>
  <c r="T90" i="11"/>
  <c r="I90" i="11"/>
  <c r="A83" i="11"/>
  <c r="B22" i="5"/>
  <c r="A83" i="10"/>
  <c r="AK99" i="3"/>
  <c r="AB99" i="3"/>
  <c r="S99" i="3"/>
  <c r="B96" i="3"/>
  <c r="B95" i="3"/>
  <c r="B94" i="3"/>
  <c r="B93" i="3"/>
  <c r="AG91" i="9"/>
  <c r="V91" i="9"/>
  <c r="K91" i="9"/>
  <c r="AK91" i="9" s="1"/>
  <c r="AE90" i="9"/>
  <c r="I90" i="9"/>
  <c r="Z88" i="9"/>
  <c r="Z87" i="9"/>
  <c r="Z86" i="9"/>
  <c r="Z85" i="9"/>
  <c r="Z84" i="9"/>
  <c r="A83" i="9"/>
  <c r="V91" i="8"/>
  <c r="K91" i="8"/>
  <c r="AJ90" i="8"/>
  <c r="X90" i="8"/>
  <c r="AI90" i="8" s="1"/>
  <c r="AR89" i="8"/>
  <c r="AO91" i="8" s="1"/>
  <c r="AQ91" i="8" s="1"/>
  <c r="AI89" i="8"/>
  <c r="AG89" i="8"/>
  <c r="AD91" i="8" s="1"/>
  <c r="AF91" i="8" s="1"/>
  <c r="A83" i="8"/>
  <c r="R103" i="2"/>
  <c r="O103" i="2"/>
  <c r="B104" i="2"/>
  <c r="B103" i="2"/>
  <c r="B102" i="2"/>
  <c r="R99" i="2"/>
  <c r="U101" i="2" s="1"/>
  <c r="W100" i="2" s="1"/>
  <c r="Y100" i="2" s="1"/>
  <c r="B101" i="2"/>
  <c r="B100" i="2"/>
  <c r="O111" i="1"/>
  <c r="P111" i="1" s="1"/>
  <c r="A80" i="17"/>
  <c r="A69" i="17"/>
  <c r="I88" i="17"/>
  <c r="L87" i="17"/>
  <c r="I89" i="17" s="1"/>
  <c r="K89" i="17" s="1"/>
  <c r="I77" i="17"/>
  <c r="L76" i="17"/>
  <c r="K78" i="17" s="1"/>
  <c r="O78" i="17" s="1"/>
  <c r="Q14" i="6" s="1"/>
  <c r="A80" i="16"/>
  <c r="A69" i="16"/>
  <c r="U89" i="16"/>
  <c r="W89" i="16" s="1"/>
  <c r="U88" i="16"/>
  <c r="I88" i="16"/>
  <c r="Z87" i="16"/>
  <c r="P87" i="16"/>
  <c r="L87" i="16"/>
  <c r="I89" i="16" s="1"/>
  <c r="K89" i="16" s="1"/>
  <c r="AB89" i="16" s="1"/>
  <c r="U77" i="16"/>
  <c r="I77" i="16"/>
  <c r="Z76" i="16"/>
  <c r="W78" i="16" s="1"/>
  <c r="P76" i="16"/>
  <c r="L76" i="16"/>
  <c r="K78" i="16" s="1"/>
  <c r="W80" i="15"/>
  <c r="I80" i="15"/>
  <c r="Z79" i="15"/>
  <c r="W81" i="15" s="1"/>
  <c r="Y81" i="15" s="1"/>
  <c r="R79" i="15"/>
  <c r="N79" i="15"/>
  <c r="K81" i="15" s="1"/>
  <c r="A73" i="15"/>
  <c r="W70" i="15"/>
  <c r="I70" i="15"/>
  <c r="Z69" i="15"/>
  <c r="Y71" i="15" s="1"/>
  <c r="R69" i="15"/>
  <c r="N69" i="15"/>
  <c r="K71" i="15" s="1"/>
  <c r="R68" i="15"/>
  <c r="R78" i="15" s="1"/>
  <c r="R67" i="15"/>
  <c r="R77" i="15" s="1"/>
  <c r="R66" i="15"/>
  <c r="R76" i="15" s="1"/>
  <c r="R65" i="15"/>
  <c r="R75" i="15" s="1"/>
  <c r="R64" i="15"/>
  <c r="R74" i="15" s="1"/>
  <c r="A63" i="15"/>
  <c r="W80" i="14"/>
  <c r="I80" i="14"/>
  <c r="Z79" i="14"/>
  <c r="W81" i="14" s="1"/>
  <c r="Y81" i="14" s="1"/>
  <c r="R79" i="14"/>
  <c r="N79" i="14"/>
  <c r="I81" i="14" s="1"/>
  <c r="K81" i="14" s="1"/>
  <c r="A73" i="14"/>
  <c r="W70" i="14"/>
  <c r="I70" i="14"/>
  <c r="Z69" i="14"/>
  <c r="Y71" i="14" s="1"/>
  <c r="R69" i="14"/>
  <c r="N69" i="14"/>
  <c r="K71" i="14" s="1"/>
  <c r="A63" i="14"/>
  <c r="A80" i="13"/>
  <c r="A69" i="13"/>
  <c r="I88" i="13"/>
  <c r="Z87" i="13"/>
  <c r="U89" i="13" s="1"/>
  <c r="W89" i="13" s="1"/>
  <c r="L87" i="13"/>
  <c r="I89" i="13" s="1"/>
  <c r="K89" i="13" s="1"/>
  <c r="AB89" i="13" s="1"/>
  <c r="I77" i="13"/>
  <c r="Z76" i="13"/>
  <c r="W78" i="13" s="1"/>
  <c r="P76" i="13"/>
  <c r="L76" i="13"/>
  <c r="K78" i="13" s="1"/>
  <c r="B76" i="13"/>
  <c r="B87" i="13" s="1"/>
  <c r="P87" i="13" s="1"/>
  <c r="V81" i="12"/>
  <c r="K81" i="12"/>
  <c r="T80" i="12"/>
  <c r="I80" i="12"/>
  <c r="A73" i="12"/>
  <c r="V71" i="12"/>
  <c r="K71" i="12"/>
  <c r="T70" i="12"/>
  <c r="I70" i="12"/>
  <c r="A63" i="12"/>
  <c r="AG81" i="11"/>
  <c r="V81" i="11"/>
  <c r="K81" i="11"/>
  <c r="T80" i="11"/>
  <c r="I80" i="11"/>
  <c r="A73" i="11"/>
  <c r="AG71" i="11"/>
  <c r="V71" i="11"/>
  <c r="K71" i="11"/>
  <c r="T70" i="11"/>
  <c r="I70" i="11"/>
  <c r="A63" i="11"/>
  <c r="B21" i="5"/>
  <c r="B20" i="5"/>
  <c r="A14" i="6"/>
  <c r="AB54" i="3"/>
  <c r="S54" i="3"/>
  <c r="A73" i="10"/>
  <c r="A63" i="10"/>
  <c r="AK88" i="3"/>
  <c r="AB88" i="3"/>
  <c r="S88" i="3"/>
  <c r="AG81" i="9"/>
  <c r="V81" i="9"/>
  <c r="K81" i="9"/>
  <c r="AK81" i="9" s="1"/>
  <c r="AE80" i="9"/>
  <c r="I80" i="9"/>
  <c r="AG71" i="9"/>
  <c r="V71" i="9"/>
  <c r="K71" i="9"/>
  <c r="AE70" i="9"/>
  <c r="I70" i="9"/>
  <c r="Z68" i="9"/>
  <c r="Z78" i="9" s="1"/>
  <c r="Z67" i="9"/>
  <c r="Z77" i="9" s="1"/>
  <c r="Z66" i="9"/>
  <c r="Z76" i="9" s="1"/>
  <c r="Z65" i="9"/>
  <c r="Z75" i="9" s="1"/>
  <c r="Z64" i="9"/>
  <c r="Z74" i="9" s="1"/>
  <c r="A63" i="9"/>
  <c r="V81" i="8"/>
  <c r="K81" i="8"/>
  <c r="X80" i="8"/>
  <c r="AI80" i="8" s="1"/>
  <c r="AR79" i="8"/>
  <c r="AQ81" i="8" s="1"/>
  <c r="AI79" i="8"/>
  <c r="AG79" i="8"/>
  <c r="AF81" i="8" s="1"/>
  <c r="K71" i="8"/>
  <c r="AJ70" i="8"/>
  <c r="AJ80" i="8" s="1"/>
  <c r="X70" i="8"/>
  <c r="AI70" i="8" s="1"/>
  <c r="AR69" i="8"/>
  <c r="AQ71" i="8" s="1"/>
  <c r="AI69" i="8"/>
  <c r="AG69" i="8"/>
  <c r="AF71" i="8" s="1"/>
  <c r="A63" i="8"/>
  <c r="S93" i="2"/>
  <c r="P93" i="2"/>
  <c r="Q89" i="2"/>
  <c r="Q84" i="2"/>
  <c r="N84" i="2"/>
  <c r="Q80" i="2"/>
  <c r="O100" i="1"/>
  <c r="P100" i="1" s="1"/>
  <c r="J82" i="1"/>
  <c r="O86" i="1" s="1"/>
  <c r="P86" i="1" s="1"/>
  <c r="AK71" i="9" l="1"/>
  <c r="D14" i="6" s="1"/>
  <c r="AU71" i="8"/>
  <c r="C14" i="6" s="1"/>
  <c r="AD71" i="15"/>
  <c r="N14" i="6" s="1"/>
  <c r="AA81" i="12"/>
  <c r="AK71" i="11"/>
  <c r="I14" i="6" s="1"/>
  <c r="AD81" i="14"/>
  <c r="AK81" i="11"/>
  <c r="U91" i="2"/>
  <c r="V90" i="2" s="1"/>
  <c r="X90" i="2" s="1"/>
  <c r="T82" i="2"/>
  <c r="V81" i="2" s="1"/>
  <c r="X81" i="2" s="1"/>
  <c r="AA71" i="12"/>
  <c r="J14" i="6" s="1"/>
  <c r="AP88" i="3"/>
  <c r="AP99" i="3"/>
  <c r="AB100" i="13"/>
  <c r="AU91" i="8"/>
  <c r="V111" i="1"/>
  <c r="W111" i="1" s="1"/>
  <c r="AB78" i="16"/>
  <c r="P14" i="6" s="1"/>
  <c r="AD81" i="15"/>
  <c r="AD71" i="14"/>
  <c r="M14" i="6" s="1"/>
  <c r="AB78" i="13"/>
  <c r="L14" i="6" s="1"/>
  <c r="AU81" i="8"/>
  <c r="V100" i="1"/>
  <c r="W100" i="1" s="1"/>
  <c r="V86" i="1"/>
  <c r="W86" i="1" s="1"/>
  <c r="K86" i="1"/>
  <c r="AB111" i="1" l="1"/>
  <c r="W99" i="2" s="1"/>
  <c r="Y99" i="2" s="1"/>
  <c r="AB99" i="2" s="1"/>
  <c r="AB86" i="1"/>
  <c r="V80" i="2" s="1"/>
  <c r="X80" i="2" s="1"/>
  <c r="AA80" i="2" s="1"/>
  <c r="B14" i="6" s="1"/>
  <c r="AB100" i="1"/>
  <c r="V89" i="2" s="1"/>
  <c r="X89" i="2" s="1"/>
  <c r="AA89" i="2" s="1"/>
  <c r="Z9" i="14"/>
  <c r="W11" i="14" s="1"/>
  <c r="B65" i="13" l="1"/>
  <c r="B54" i="13"/>
  <c r="B43" i="13"/>
  <c r="B32" i="13"/>
  <c r="B21" i="13"/>
  <c r="R58" i="15" l="1"/>
  <c r="R57" i="15"/>
  <c r="R56" i="15"/>
  <c r="R55" i="15"/>
  <c r="R54" i="15"/>
  <c r="R48" i="15"/>
  <c r="R47" i="15"/>
  <c r="R46" i="15"/>
  <c r="R45" i="15"/>
  <c r="R44" i="15"/>
  <c r="R38" i="15"/>
  <c r="R37" i="15"/>
  <c r="R36" i="15"/>
  <c r="R35" i="15"/>
  <c r="R34" i="15"/>
  <c r="R28" i="15"/>
  <c r="R27" i="15"/>
  <c r="R26" i="15"/>
  <c r="R25" i="15"/>
  <c r="R24" i="15"/>
  <c r="R16" i="15"/>
  <c r="R17" i="15"/>
  <c r="R18" i="15"/>
  <c r="R15" i="15"/>
  <c r="R14" i="15"/>
  <c r="I21" i="5"/>
  <c r="I22" i="5" s="1"/>
  <c r="J15" i="5"/>
  <c r="J16" i="5"/>
  <c r="J17" i="5"/>
  <c r="J18" i="5"/>
  <c r="J19" i="5"/>
  <c r="J20" i="5"/>
  <c r="Z57" i="9"/>
  <c r="Z56" i="9"/>
  <c r="Z55" i="9"/>
  <c r="Z54" i="9"/>
  <c r="Z47" i="9"/>
  <c r="Z46" i="9"/>
  <c r="Z45" i="9"/>
  <c r="Z44" i="9"/>
  <c r="Z37" i="9"/>
  <c r="Z36" i="9"/>
  <c r="Z35" i="9"/>
  <c r="Z34" i="9"/>
  <c r="Z27" i="9"/>
  <c r="Z26" i="9"/>
  <c r="Z25" i="9"/>
  <c r="Z24" i="9"/>
  <c r="Z15" i="9"/>
  <c r="Z16" i="9"/>
  <c r="Z17" i="9"/>
  <c r="Z18" i="9"/>
  <c r="Z28" i="9" s="1"/>
  <c r="Z38" i="9" s="1"/>
  <c r="Z48" i="9" s="1"/>
  <c r="Z58" i="9" s="1"/>
  <c r="Z14" i="9"/>
  <c r="I23" i="5" l="1"/>
  <c r="J22" i="5"/>
  <c r="AD22" i="5" s="1"/>
  <c r="J21" i="5"/>
  <c r="V76" i="2"/>
  <c r="V72" i="2"/>
  <c r="V67" i="2"/>
  <c r="V63" i="2"/>
  <c r="Q54" i="2"/>
  <c r="Q50" i="2"/>
  <c r="Q39" i="2"/>
  <c r="T39" i="2"/>
  <c r="T35" i="2"/>
  <c r="R14" i="6"/>
  <c r="R16" i="6"/>
  <c r="O14" i="6"/>
  <c r="O16" i="6"/>
  <c r="K16" i="6"/>
  <c r="I66" i="17"/>
  <c r="L65" i="17"/>
  <c r="I67" i="17" s="1"/>
  <c r="K67" i="17" s="1"/>
  <c r="I55" i="17"/>
  <c r="L54" i="17"/>
  <c r="K56" i="17" s="1"/>
  <c r="O56" i="17" s="1"/>
  <c r="Q12" i="6" s="1"/>
  <c r="I44" i="17"/>
  <c r="L43" i="17"/>
  <c r="I45" i="17" s="1"/>
  <c r="K45" i="17" s="1"/>
  <c r="O45" i="17" s="1"/>
  <c r="Q11" i="6" s="1"/>
  <c r="I33" i="17"/>
  <c r="L32" i="17"/>
  <c r="I34" i="17" s="1"/>
  <c r="K34" i="17" s="1"/>
  <c r="O34" i="17" s="1"/>
  <c r="Q10" i="6" s="1"/>
  <c r="I22" i="17"/>
  <c r="L21" i="17"/>
  <c r="I23" i="17" s="1"/>
  <c r="K23" i="17" s="1"/>
  <c r="O23" i="17" s="1"/>
  <c r="Q9" i="6" s="1"/>
  <c r="A47" i="17"/>
  <c r="A36" i="17"/>
  <c r="A25" i="17"/>
  <c r="A14" i="17"/>
  <c r="I11" i="17"/>
  <c r="L10" i="17"/>
  <c r="I12" i="17" s="1"/>
  <c r="K12" i="17" s="1"/>
  <c r="O12" i="17" s="1"/>
  <c r="Q8" i="6" s="1"/>
  <c r="A3" i="17"/>
  <c r="S16" i="6" l="1"/>
  <c r="O67" i="17"/>
  <c r="Q13" i="6" s="1"/>
  <c r="Q17" i="6" s="1"/>
  <c r="Y74" i="2"/>
  <c r="AA73" i="2" s="1"/>
  <c r="AC73" i="2" s="1"/>
  <c r="Y65" i="2"/>
  <c r="AA64" i="2" s="1"/>
  <c r="AC64" i="2" s="1"/>
  <c r="T52" i="2"/>
  <c r="V51" i="2" s="1"/>
  <c r="X51" i="2" s="1"/>
  <c r="I24" i="5"/>
  <c r="J23" i="5"/>
  <c r="AD23" i="5" s="1"/>
  <c r="W37" i="2"/>
  <c r="Y36" i="2" s="1"/>
  <c r="AA36" i="2" s="1"/>
  <c r="U66" i="16"/>
  <c r="I66" i="16"/>
  <c r="Z65" i="16"/>
  <c r="W67" i="16" s="1"/>
  <c r="P65" i="16"/>
  <c r="L65" i="16"/>
  <c r="K67" i="16" s="1"/>
  <c r="W56" i="16"/>
  <c r="U55" i="16"/>
  <c r="I55" i="16"/>
  <c r="Z54" i="16"/>
  <c r="P54" i="16"/>
  <c r="L54" i="16"/>
  <c r="K56" i="16" s="1"/>
  <c r="U44" i="16"/>
  <c r="I44" i="16"/>
  <c r="Z43" i="16"/>
  <c r="U45" i="16" s="1"/>
  <c r="W45" i="16" s="1"/>
  <c r="P43" i="16"/>
  <c r="L43" i="16"/>
  <c r="I45" i="16" s="1"/>
  <c r="K45" i="16" s="1"/>
  <c r="U11" i="16"/>
  <c r="U22" i="16"/>
  <c r="U33" i="16"/>
  <c r="W34" i="16"/>
  <c r="K34" i="16"/>
  <c r="I33" i="16"/>
  <c r="Z32" i="16"/>
  <c r="P32" i="16"/>
  <c r="L32" i="16"/>
  <c r="W23" i="16"/>
  <c r="I22" i="16"/>
  <c r="Z21" i="16"/>
  <c r="P21" i="16"/>
  <c r="L21" i="16"/>
  <c r="K23" i="16" s="1"/>
  <c r="A47" i="16"/>
  <c r="A36" i="16"/>
  <c r="A25" i="16"/>
  <c r="A14" i="16"/>
  <c r="I11" i="16"/>
  <c r="Z10" i="16"/>
  <c r="W12" i="16" s="1"/>
  <c r="P10" i="16"/>
  <c r="L10" i="16"/>
  <c r="A3" i="16"/>
  <c r="A13" i="15"/>
  <c r="A23" i="15"/>
  <c r="A33" i="15"/>
  <c r="A43" i="15"/>
  <c r="Y61" i="15"/>
  <c r="W60" i="15"/>
  <c r="I60" i="15"/>
  <c r="Z59" i="15"/>
  <c r="R59" i="15"/>
  <c r="N59" i="15"/>
  <c r="K61" i="15" s="1"/>
  <c r="Y51" i="15"/>
  <c r="K51" i="15"/>
  <c r="W50" i="15"/>
  <c r="I50" i="15"/>
  <c r="Z49" i="15"/>
  <c r="R49" i="15"/>
  <c r="N49" i="15"/>
  <c r="Y41" i="15"/>
  <c r="K41" i="15"/>
  <c r="W40" i="15"/>
  <c r="I40" i="15"/>
  <c r="Z39" i="15"/>
  <c r="R39" i="15"/>
  <c r="N39" i="15"/>
  <c r="W30" i="15"/>
  <c r="I30" i="15"/>
  <c r="Z29" i="15"/>
  <c r="W31" i="15" s="1"/>
  <c r="Y31" i="15" s="1"/>
  <c r="R29" i="15"/>
  <c r="N29" i="15"/>
  <c r="K31" i="15" s="1"/>
  <c r="W20" i="15"/>
  <c r="I20" i="15"/>
  <c r="Z19" i="15"/>
  <c r="W21" i="15" s="1"/>
  <c r="Y21" i="15" s="1"/>
  <c r="R19" i="15"/>
  <c r="N19" i="15"/>
  <c r="I21" i="15" s="1"/>
  <c r="K21" i="15" s="1"/>
  <c r="W10" i="15"/>
  <c r="I10" i="15"/>
  <c r="Z9" i="15"/>
  <c r="Y11" i="15" s="1"/>
  <c r="R9" i="15"/>
  <c r="N9" i="15"/>
  <c r="K11" i="15" s="1"/>
  <c r="A3" i="15"/>
  <c r="A13" i="14"/>
  <c r="A23" i="14"/>
  <c r="A33" i="14"/>
  <c r="A43" i="14"/>
  <c r="W60" i="14"/>
  <c r="I60" i="14"/>
  <c r="Z59" i="14"/>
  <c r="Y61" i="14" s="1"/>
  <c r="R59" i="14"/>
  <c r="N59" i="14"/>
  <c r="K61" i="14" s="1"/>
  <c r="W50" i="14"/>
  <c r="I50" i="14"/>
  <c r="Z49" i="14"/>
  <c r="Y51" i="14" s="1"/>
  <c r="R49" i="14"/>
  <c r="N49" i="14"/>
  <c r="K51" i="14" s="1"/>
  <c r="Y41" i="14"/>
  <c r="K41" i="14"/>
  <c r="W40" i="14"/>
  <c r="I40" i="14"/>
  <c r="Z39" i="14"/>
  <c r="R39" i="14"/>
  <c r="N39" i="14"/>
  <c r="K31" i="14"/>
  <c r="W30" i="14"/>
  <c r="I30" i="14"/>
  <c r="Z29" i="14"/>
  <c r="W31" i="14" s="1"/>
  <c r="Y31" i="14" s="1"/>
  <c r="R29" i="14"/>
  <c r="N29" i="14"/>
  <c r="Y21" i="14"/>
  <c r="W20" i="14"/>
  <c r="I20" i="14"/>
  <c r="Z19" i="14"/>
  <c r="R19" i="14"/>
  <c r="N19" i="14"/>
  <c r="K21" i="14" s="1"/>
  <c r="Y11" i="14"/>
  <c r="N9" i="14"/>
  <c r="K11" i="14" s="1"/>
  <c r="I66" i="13"/>
  <c r="Z65" i="13"/>
  <c r="W67" i="13" s="1"/>
  <c r="P65" i="13"/>
  <c r="L65" i="13"/>
  <c r="K67" i="13" s="1"/>
  <c r="I55" i="13"/>
  <c r="Z54" i="13"/>
  <c r="W56" i="13" s="1"/>
  <c r="P54" i="13"/>
  <c r="L54" i="13"/>
  <c r="K56" i="13" s="1"/>
  <c r="I44" i="13"/>
  <c r="Z43" i="13"/>
  <c r="W45" i="13" s="1"/>
  <c r="P43" i="13"/>
  <c r="L43" i="13"/>
  <c r="K45" i="13" s="1"/>
  <c r="I33" i="13"/>
  <c r="Z32" i="13"/>
  <c r="U34" i="13" s="1"/>
  <c r="W34" i="13" s="1"/>
  <c r="P32" i="13"/>
  <c r="L32" i="13"/>
  <c r="K34" i="13" s="1"/>
  <c r="I22" i="13"/>
  <c r="Z21" i="13"/>
  <c r="W23" i="13" s="1"/>
  <c r="P21" i="13"/>
  <c r="L21" i="13"/>
  <c r="I23" i="13" s="1"/>
  <c r="K23" i="13" s="1"/>
  <c r="A25" i="13"/>
  <c r="Z10" i="13"/>
  <c r="W12" i="13" s="1"/>
  <c r="L10" i="13"/>
  <c r="K12" i="13" s="1"/>
  <c r="P10" i="13"/>
  <c r="R9" i="14"/>
  <c r="W10" i="14"/>
  <c r="I10" i="14"/>
  <c r="A3" i="14"/>
  <c r="I11" i="13"/>
  <c r="A47" i="13"/>
  <c r="A36" i="13"/>
  <c r="A14" i="13"/>
  <c r="A3" i="13"/>
  <c r="AD21" i="15" l="1"/>
  <c r="N9" i="6" s="1"/>
  <c r="AB34" i="13"/>
  <c r="L10" i="6" s="1"/>
  <c r="I12" i="16"/>
  <c r="K12" i="16" s="1"/>
  <c r="AB12" i="16" s="1"/>
  <c r="P8" i="6" s="1"/>
  <c r="AB67" i="16"/>
  <c r="P13" i="6" s="1"/>
  <c r="R13" i="6" s="1"/>
  <c r="AD61" i="14"/>
  <c r="M13" i="6" s="1"/>
  <c r="AB67" i="13"/>
  <c r="L13" i="6" s="1"/>
  <c r="AB56" i="13"/>
  <c r="L12" i="6" s="1"/>
  <c r="AD51" i="14"/>
  <c r="M12" i="6" s="1"/>
  <c r="AD41" i="14"/>
  <c r="M11" i="6" s="1"/>
  <c r="AB45" i="13"/>
  <c r="L11" i="6" s="1"/>
  <c r="AB23" i="13"/>
  <c r="L9" i="6" s="1"/>
  <c r="AD11" i="15"/>
  <c r="N8" i="6" s="1"/>
  <c r="J24" i="5"/>
  <c r="AD24" i="5" s="1"/>
  <c r="I25" i="5"/>
  <c r="J25" i="5" s="1"/>
  <c r="AD25" i="5" s="1"/>
  <c r="AB56" i="16"/>
  <c r="P12" i="6" s="1"/>
  <c r="R12" i="6" s="1"/>
  <c r="AB23" i="16"/>
  <c r="P9" i="6" s="1"/>
  <c r="R9" i="6" s="1"/>
  <c r="AB45" i="16"/>
  <c r="P11" i="6" s="1"/>
  <c r="R11" i="6" s="1"/>
  <c r="AB34" i="16"/>
  <c r="P10" i="6" s="1"/>
  <c r="R10" i="6" s="1"/>
  <c r="AD61" i="15"/>
  <c r="N13" i="6" s="1"/>
  <c r="AD51" i="15"/>
  <c r="N12" i="6" s="1"/>
  <c r="AD41" i="15"/>
  <c r="N11" i="6" s="1"/>
  <c r="AD31" i="15"/>
  <c r="N10" i="6" s="1"/>
  <c r="AD31" i="14"/>
  <c r="M10" i="6" s="1"/>
  <c r="AD21" i="14"/>
  <c r="M9" i="6" s="1"/>
  <c r="AD11" i="14"/>
  <c r="M8" i="6" s="1"/>
  <c r="AB12" i="13"/>
  <c r="L8" i="6" s="1"/>
  <c r="A43" i="12"/>
  <c r="A33" i="12"/>
  <c r="A23" i="12"/>
  <c r="A13" i="12"/>
  <c r="V61" i="12"/>
  <c r="K61" i="12"/>
  <c r="T60" i="12"/>
  <c r="I60" i="12"/>
  <c r="V51" i="12"/>
  <c r="K51" i="12"/>
  <c r="T50" i="12"/>
  <c r="I50" i="12"/>
  <c r="V41" i="12"/>
  <c r="K41" i="12"/>
  <c r="T40" i="12"/>
  <c r="I40" i="12"/>
  <c r="V31" i="12"/>
  <c r="K31" i="12"/>
  <c r="T30" i="12"/>
  <c r="I30" i="12"/>
  <c r="V21" i="12"/>
  <c r="K21" i="12"/>
  <c r="T20" i="12"/>
  <c r="I20" i="12"/>
  <c r="T10" i="12"/>
  <c r="V11" i="12"/>
  <c r="K11" i="12"/>
  <c r="I10" i="12"/>
  <c r="A3" i="12"/>
  <c r="L17" i="6" l="1"/>
  <c r="AA61" i="12"/>
  <c r="J13" i="6" s="1"/>
  <c r="AA51" i="12"/>
  <c r="J12" i="6" s="1"/>
  <c r="N17" i="6"/>
  <c r="AA11" i="12"/>
  <c r="J8" i="6" s="1"/>
  <c r="M17" i="6"/>
  <c r="R8" i="6"/>
  <c r="R17" i="6" s="1"/>
  <c r="P17" i="6"/>
  <c r="O13" i="6"/>
  <c r="O11" i="6"/>
  <c r="O12" i="6"/>
  <c r="AA41" i="12"/>
  <c r="J11" i="6" s="1"/>
  <c r="O10" i="6"/>
  <c r="O9" i="6"/>
  <c r="AA21" i="12"/>
  <c r="J9" i="6" s="1"/>
  <c r="O8" i="6"/>
  <c r="AA31" i="12"/>
  <c r="J10" i="6" s="1"/>
  <c r="AG61" i="11"/>
  <c r="V61" i="11"/>
  <c r="K61" i="11"/>
  <c r="T60" i="11"/>
  <c r="I60" i="11"/>
  <c r="A43" i="11"/>
  <c r="AG51" i="11"/>
  <c r="V51" i="11"/>
  <c r="K51" i="11"/>
  <c r="T50" i="11"/>
  <c r="I50" i="11"/>
  <c r="A33" i="11"/>
  <c r="AG41" i="11"/>
  <c r="V41" i="11"/>
  <c r="K41" i="11"/>
  <c r="T40" i="11"/>
  <c r="I40" i="11"/>
  <c r="A23" i="11"/>
  <c r="AG31" i="11"/>
  <c r="V31" i="11"/>
  <c r="K31" i="11"/>
  <c r="T30" i="11"/>
  <c r="I30" i="11"/>
  <c r="A13" i="11"/>
  <c r="AG21" i="11"/>
  <c r="V21" i="11"/>
  <c r="K21" i="11"/>
  <c r="T20" i="11"/>
  <c r="I20" i="11"/>
  <c r="T10" i="11"/>
  <c r="I10" i="11"/>
  <c r="AK31" i="11" l="1"/>
  <c r="I10" i="6" s="1"/>
  <c r="J17" i="6"/>
  <c r="O17" i="6"/>
  <c r="AK61" i="11"/>
  <c r="I13" i="6" s="1"/>
  <c r="AK21" i="11"/>
  <c r="I9" i="6" s="1"/>
  <c r="AK41" i="11"/>
  <c r="I11" i="6" s="1"/>
  <c r="AK51" i="11"/>
  <c r="I12" i="6" s="1"/>
  <c r="AG11" i="11"/>
  <c r="V11" i="11"/>
  <c r="K11" i="11"/>
  <c r="A3" i="11"/>
  <c r="S15" i="5"/>
  <c r="S16" i="5"/>
  <c r="S17" i="5"/>
  <c r="AD17" i="5" s="1"/>
  <c r="H11" i="6" s="1"/>
  <c r="S18" i="5"/>
  <c r="AD18" i="5" s="1"/>
  <c r="H12" i="6" s="1"/>
  <c r="S19" i="5"/>
  <c r="S20" i="5"/>
  <c r="S21" i="5"/>
  <c r="S22" i="5"/>
  <c r="S23" i="5"/>
  <c r="S24" i="5"/>
  <c r="S25" i="5"/>
  <c r="S26" i="5"/>
  <c r="S27" i="5"/>
  <c r="R17" i="5"/>
  <c r="R18" i="5" s="1"/>
  <c r="R19" i="5" s="1"/>
  <c r="R20" i="5" s="1"/>
  <c r="R21" i="5" s="1"/>
  <c r="R22" i="5" s="1"/>
  <c r="R23" i="5" s="1"/>
  <c r="R24" i="5" s="1"/>
  <c r="R25" i="5" s="1"/>
  <c r="U13" i="5"/>
  <c r="AA15" i="5"/>
  <c r="AA16" i="5" s="1"/>
  <c r="AA17" i="5" s="1"/>
  <c r="AA18" i="5" s="1"/>
  <c r="AB14" i="5"/>
  <c r="R15" i="5"/>
  <c r="R16" i="5" s="1"/>
  <c r="S14" i="5"/>
  <c r="L21" i="5"/>
  <c r="U21" i="5" s="1"/>
  <c r="L22" i="5"/>
  <c r="U22" i="5" s="1"/>
  <c r="I16" i="5"/>
  <c r="I17" i="5" s="1"/>
  <c r="I18" i="5" s="1"/>
  <c r="I19" i="5" s="1"/>
  <c r="I20" i="5" s="1"/>
  <c r="I26" i="5" s="1"/>
  <c r="I15" i="5"/>
  <c r="J14" i="5"/>
  <c r="L20" i="5"/>
  <c r="U20" i="5" s="1"/>
  <c r="L23" i="5"/>
  <c r="U23" i="5" s="1"/>
  <c r="B19" i="5"/>
  <c r="U19" i="5" s="1"/>
  <c r="L24" i="5"/>
  <c r="U24" i="5" s="1"/>
  <c r="L25" i="5"/>
  <c r="U25" i="5" s="1"/>
  <c r="L26" i="5"/>
  <c r="U26" i="5" s="1"/>
  <c r="L27" i="5"/>
  <c r="U27" i="5" s="1"/>
  <c r="L13" i="5"/>
  <c r="AD14" i="5" l="1"/>
  <c r="H8" i="6" s="1"/>
  <c r="I27" i="5"/>
  <c r="J27" i="5" s="1"/>
  <c r="AD27" i="5" s="1"/>
  <c r="J26" i="5"/>
  <c r="AD26" i="5" s="1"/>
  <c r="AK11" i="11"/>
  <c r="I8" i="6" s="1"/>
  <c r="I17" i="6" s="1"/>
  <c r="AA19" i="5"/>
  <c r="AB15" i="5"/>
  <c r="AD15" i="5" s="1"/>
  <c r="H9" i="6" s="1"/>
  <c r="AB16" i="5"/>
  <c r="AD16" i="5" s="1"/>
  <c r="H10" i="6" s="1"/>
  <c r="AA20" i="5"/>
  <c r="AB19" i="5"/>
  <c r="AD19" i="5" s="1"/>
  <c r="H13" i="6" s="1"/>
  <c r="R26" i="5"/>
  <c r="R27" i="5" s="1"/>
  <c r="B18" i="5"/>
  <c r="L18" i="5" s="1"/>
  <c r="U18" i="5" s="1"/>
  <c r="B17" i="5"/>
  <c r="L17" i="5" s="1"/>
  <c r="U17" i="5" s="1"/>
  <c r="B16" i="5"/>
  <c r="L16" i="5" s="1"/>
  <c r="U16" i="5" s="1"/>
  <c r="B15" i="5"/>
  <c r="L15" i="5" s="1"/>
  <c r="U15" i="5" s="1"/>
  <c r="B14" i="5"/>
  <c r="L14" i="5" s="1"/>
  <c r="U14" i="5" s="1"/>
  <c r="G13" i="6"/>
  <c r="G12" i="6"/>
  <c r="G11" i="6"/>
  <c r="G10" i="6"/>
  <c r="G9" i="6"/>
  <c r="G8" i="6"/>
  <c r="A43" i="10"/>
  <c r="A33" i="10"/>
  <c r="A23" i="10"/>
  <c r="A13" i="10"/>
  <c r="A3" i="10"/>
  <c r="R32" i="4"/>
  <c r="F8" i="6" s="1"/>
  <c r="P33" i="4"/>
  <c r="P34" i="4" s="1"/>
  <c r="P35" i="4" s="1"/>
  <c r="P36" i="4" s="1"/>
  <c r="P37" i="4" s="1"/>
  <c r="P38" i="4" s="1"/>
  <c r="P39" i="4" s="1"/>
  <c r="P40" i="4" s="1"/>
  <c r="P41" i="4" s="1"/>
  <c r="L33" i="4"/>
  <c r="L34" i="4" s="1"/>
  <c r="L35" i="4" s="1"/>
  <c r="L36" i="4" s="1"/>
  <c r="L37" i="4" s="1"/>
  <c r="L38" i="4" s="1"/>
  <c r="L39" i="4" s="1"/>
  <c r="L40" i="4" s="1"/>
  <c r="L41" i="4" s="1"/>
  <c r="B21" i="4"/>
  <c r="B20" i="4"/>
  <c r="C36" i="4" s="1"/>
  <c r="B19" i="4"/>
  <c r="C35" i="4" s="1"/>
  <c r="B18" i="4"/>
  <c r="C34" i="4" s="1"/>
  <c r="B17" i="4"/>
  <c r="B16" i="4"/>
  <c r="C32" i="4" s="1"/>
  <c r="AJ22" i="3"/>
  <c r="AJ44" i="3" s="1"/>
  <c r="AK44" i="3" s="1"/>
  <c r="AK67" i="3"/>
  <c r="AB67" i="3"/>
  <c r="S67" i="3"/>
  <c r="AB44" i="3"/>
  <c r="S44" i="3"/>
  <c r="AB32" i="3"/>
  <c r="S32" i="3"/>
  <c r="AK22" i="3"/>
  <c r="AB22" i="3"/>
  <c r="S22" i="3"/>
  <c r="AK12" i="3"/>
  <c r="AB12" i="3"/>
  <c r="S12" i="3"/>
  <c r="AG61" i="9"/>
  <c r="V61" i="9"/>
  <c r="K61" i="9"/>
  <c r="AE60" i="9"/>
  <c r="I60" i="9"/>
  <c r="A43" i="9"/>
  <c r="AG51" i="9"/>
  <c r="V51" i="9"/>
  <c r="K51" i="9"/>
  <c r="AE50" i="9"/>
  <c r="I50" i="9"/>
  <c r="A33" i="9"/>
  <c r="A23" i="9"/>
  <c r="AG41" i="9"/>
  <c r="V41" i="9"/>
  <c r="K41" i="9"/>
  <c r="AE40" i="9"/>
  <c r="I40" i="9"/>
  <c r="AG31" i="9"/>
  <c r="V31" i="9"/>
  <c r="K31" i="9"/>
  <c r="AE30" i="9"/>
  <c r="I30" i="9"/>
  <c r="A13" i="9"/>
  <c r="AG21" i="9"/>
  <c r="V21" i="9"/>
  <c r="K21" i="9"/>
  <c r="AE20" i="9"/>
  <c r="I20" i="9"/>
  <c r="AK31" i="9" l="1"/>
  <c r="D10" i="6" s="1"/>
  <c r="G17" i="6"/>
  <c r="H17" i="6"/>
  <c r="AP67" i="3"/>
  <c r="AK51" i="9"/>
  <c r="D12" i="6" s="1"/>
  <c r="AJ32" i="3"/>
  <c r="AP22" i="3"/>
  <c r="E9" i="6" s="1"/>
  <c r="AP12" i="3"/>
  <c r="E8" i="6" s="1"/>
  <c r="AA21" i="5"/>
  <c r="AB20" i="5"/>
  <c r="AD20" i="5" s="1"/>
  <c r="H14" i="6" s="1"/>
  <c r="R34" i="4"/>
  <c r="F10" i="6" s="1"/>
  <c r="R33" i="4"/>
  <c r="F9" i="6" s="1"/>
  <c r="AP44" i="3"/>
  <c r="E11" i="6" s="1"/>
  <c r="AK61" i="9"/>
  <c r="D13" i="6" s="1"/>
  <c r="AK21" i="9"/>
  <c r="D9" i="6" s="1"/>
  <c r="AK41" i="9"/>
  <c r="D11" i="6" s="1"/>
  <c r="AE10" i="9"/>
  <c r="AG11" i="9"/>
  <c r="I10" i="9"/>
  <c r="V11" i="9"/>
  <c r="K11" i="9"/>
  <c r="A3" i="9"/>
  <c r="V61" i="8"/>
  <c r="K61" i="8"/>
  <c r="AJ60" i="8"/>
  <c r="X60" i="8"/>
  <c r="AI60" i="8" s="1"/>
  <c r="AR59" i="8"/>
  <c r="AO61" i="8" s="1"/>
  <c r="AQ61" i="8" s="1"/>
  <c r="AI59" i="8"/>
  <c r="AG59" i="8"/>
  <c r="AD61" i="8" s="1"/>
  <c r="AF61" i="8" s="1"/>
  <c r="A12" i="6"/>
  <c r="A43" i="8"/>
  <c r="V51" i="8"/>
  <c r="K51" i="8"/>
  <c r="AJ50" i="8"/>
  <c r="X50" i="8"/>
  <c r="AI50" i="8" s="1"/>
  <c r="AR49" i="8"/>
  <c r="AO51" i="8" s="1"/>
  <c r="AQ51" i="8" s="1"/>
  <c r="AI49" i="8"/>
  <c r="AG49" i="8"/>
  <c r="AD51" i="8" s="1"/>
  <c r="AF51" i="8" s="1"/>
  <c r="E13" i="6" l="1"/>
  <c r="E14" i="6"/>
  <c r="AU61" i="8"/>
  <c r="C13" i="6" s="1"/>
  <c r="AK32" i="3"/>
  <c r="AP32" i="3" s="1"/>
  <c r="E10" i="6" s="1"/>
  <c r="AJ54" i="3"/>
  <c r="AK54" i="3" s="1"/>
  <c r="AP54" i="3" s="1"/>
  <c r="E12" i="6" s="1"/>
  <c r="AA22" i="5"/>
  <c r="AB21" i="5"/>
  <c r="AD21" i="5" s="1"/>
  <c r="R35" i="4"/>
  <c r="F11" i="6" s="1"/>
  <c r="AK11" i="9"/>
  <c r="D8" i="6" s="1"/>
  <c r="D17" i="6" s="1"/>
  <c r="AU51" i="8"/>
  <c r="C12" i="6" s="1"/>
  <c r="AJ40" i="8"/>
  <c r="AJ30" i="8"/>
  <c r="AJ20" i="8"/>
  <c r="A33" i="8"/>
  <c r="V41" i="8"/>
  <c r="K41" i="8"/>
  <c r="AI40" i="8"/>
  <c r="X40" i="8"/>
  <c r="AR39" i="8"/>
  <c r="AQ41" i="8" s="1"/>
  <c r="AI39" i="8"/>
  <c r="AG39" i="8"/>
  <c r="AF41" i="8" s="1"/>
  <c r="A10" i="6"/>
  <c r="A8" i="6"/>
  <c r="A23" i="8"/>
  <c r="V31" i="8"/>
  <c r="K31" i="8"/>
  <c r="AI30" i="8"/>
  <c r="X30" i="8"/>
  <c r="AR29" i="8"/>
  <c r="AQ31" i="8" s="1"/>
  <c r="AI29" i="8"/>
  <c r="AG29" i="8"/>
  <c r="AF31" i="8" s="1"/>
  <c r="V21" i="8"/>
  <c r="K21" i="8"/>
  <c r="AI20" i="8"/>
  <c r="X20" i="8"/>
  <c r="AQ21" i="8"/>
  <c r="AI19" i="8"/>
  <c r="AG19" i="8"/>
  <c r="AF21" i="8" s="1"/>
  <c r="A13" i="8"/>
  <c r="AI9" i="8"/>
  <c r="AI10" i="8"/>
  <c r="AR9" i="8"/>
  <c r="AQ11" i="8" s="1"/>
  <c r="AG9" i="8"/>
  <c r="AF11" i="8" s="1"/>
  <c r="X10" i="8"/>
  <c r="V11" i="8"/>
  <c r="K11" i="8"/>
  <c r="A3" i="8"/>
  <c r="R25" i="2"/>
  <c r="R21" i="2"/>
  <c r="O21" i="2"/>
  <c r="E17" i="6" l="1"/>
  <c r="AU11" i="8"/>
  <c r="C8" i="6" s="1"/>
  <c r="U23" i="2"/>
  <c r="W22" i="2" s="1"/>
  <c r="Y22" i="2" s="1"/>
  <c r="AA23" i="5"/>
  <c r="AB22" i="5"/>
  <c r="R36" i="4"/>
  <c r="F12" i="6" s="1"/>
  <c r="AU41" i="8"/>
  <c r="C11" i="6" s="1"/>
  <c r="AU31" i="8"/>
  <c r="C10" i="6" s="1"/>
  <c r="AU21" i="8"/>
  <c r="C9" i="6" s="1"/>
  <c r="Q13" i="2"/>
  <c r="Q9" i="2"/>
  <c r="E7" i="2"/>
  <c r="J71" i="1"/>
  <c r="O74" i="1" s="1"/>
  <c r="P74" i="1" s="1"/>
  <c r="J60" i="1"/>
  <c r="O60" i="1" s="1"/>
  <c r="P60" i="1" s="1"/>
  <c r="J52" i="1"/>
  <c r="O52" i="1" s="1"/>
  <c r="P52" i="1" s="1"/>
  <c r="J37" i="1"/>
  <c r="O37" i="1" s="1"/>
  <c r="P37" i="1" s="1"/>
  <c r="J24" i="1"/>
  <c r="O24" i="1" s="1"/>
  <c r="P24" i="1" s="1"/>
  <c r="J12" i="1"/>
  <c r="K12" i="1" s="1"/>
  <c r="C17" i="6" l="1"/>
  <c r="T11" i="2"/>
  <c r="V10" i="2" s="1"/>
  <c r="X10" i="2" s="1"/>
  <c r="K60" i="1"/>
  <c r="O12" i="1"/>
  <c r="AB23" i="5"/>
  <c r="AA24" i="5"/>
  <c r="R37" i="4"/>
  <c r="F13" i="6" s="1"/>
  <c r="V74" i="1"/>
  <c r="W74" i="1" s="1"/>
  <c r="K74" i="1"/>
  <c r="V60" i="1"/>
  <c r="W60" i="1" s="1"/>
  <c r="V52" i="1"/>
  <c r="W52" i="1" s="1"/>
  <c r="K52" i="1"/>
  <c r="V37" i="1"/>
  <c r="W37" i="1" s="1"/>
  <c r="K37" i="1"/>
  <c r="V24" i="1"/>
  <c r="W24" i="1" s="1"/>
  <c r="K24" i="1"/>
  <c r="B74" i="2"/>
  <c r="AB60" i="1" l="1"/>
  <c r="AB74" i="1"/>
  <c r="AB52" i="1"/>
  <c r="V50" i="2" s="1"/>
  <c r="X50" i="2" s="1"/>
  <c r="AA50" i="2" s="1"/>
  <c r="B11" i="6" s="1"/>
  <c r="AB37" i="1"/>
  <c r="Y35" i="2" s="1"/>
  <c r="AA35" i="2" s="1"/>
  <c r="AD35" i="2" s="1"/>
  <c r="B10" i="6" s="1"/>
  <c r="K10" i="6" s="1"/>
  <c r="S10" i="6" s="1"/>
  <c r="AA63" i="2"/>
  <c r="AC63" i="2" s="1"/>
  <c r="AF63" i="2" s="1"/>
  <c r="B12" i="6" s="1"/>
  <c r="K12" i="6" s="1"/>
  <c r="S12" i="6" s="1"/>
  <c r="AA72" i="2"/>
  <c r="AC72" i="2" s="1"/>
  <c r="AF72" i="2" s="1"/>
  <c r="B13" i="6" s="1"/>
  <c r="K13" i="6" s="1"/>
  <c r="S13" i="6" s="1"/>
  <c r="P12" i="1"/>
  <c r="V12" i="1"/>
  <c r="W12" i="1" s="1"/>
  <c r="AA25" i="5"/>
  <c r="AB24" i="5"/>
  <c r="R38" i="4"/>
  <c r="F14" i="6" s="1"/>
  <c r="K14" i="6" s="1"/>
  <c r="S14" i="6" s="1"/>
  <c r="AB24" i="1"/>
  <c r="W21" i="2" s="1"/>
  <c r="Y21" i="2" s="1"/>
  <c r="AB21" i="2" s="1"/>
  <c r="B9" i="6" s="1"/>
  <c r="K9" i="6" s="1"/>
  <c r="S9" i="6" s="1"/>
  <c r="B61" i="3"/>
  <c r="K11" i="6" l="1"/>
  <c r="S11" i="6" s="1"/>
  <c r="AB12" i="1"/>
  <c r="V9" i="2" s="1"/>
  <c r="X9" i="2" s="1"/>
  <c r="AA9" i="2" s="1"/>
  <c r="B8" i="6" s="1"/>
  <c r="B17" i="6" s="1"/>
  <c r="AA26" i="5"/>
  <c r="AB25" i="5"/>
  <c r="R39" i="4"/>
  <c r="B52" i="3"/>
  <c r="B51" i="3"/>
  <c r="B50" i="3"/>
  <c r="B49" i="3"/>
  <c r="B48" i="3"/>
  <c r="F17" i="6" l="1"/>
  <c r="S15" i="6"/>
  <c r="K8" i="6"/>
  <c r="AA27" i="5"/>
  <c r="AB27" i="5" s="1"/>
  <c r="AB26" i="5"/>
  <c r="R41" i="4"/>
  <c r="R40" i="4"/>
  <c r="B41" i="3"/>
  <c r="B40" i="3"/>
  <c r="B39" i="3"/>
  <c r="B32" i="3"/>
  <c r="B31" i="3"/>
  <c r="B30" i="3"/>
  <c r="B29" i="3"/>
  <c r="B28" i="3"/>
  <c r="B27" i="3"/>
  <c r="B20" i="3"/>
  <c r="B19" i="3"/>
  <c r="B18" i="3"/>
  <c r="B17" i="3"/>
  <c r="B10" i="3"/>
  <c r="B9" i="3"/>
  <c r="B8" i="3"/>
  <c r="B7" i="3"/>
  <c r="B57" i="2"/>
  <c r="B56" i="2"/>
  <c r="B55" i="2"/>
  <c r="B54" i="2"/>
  <c r="B53" i="2"/>
  <c r="B52" i="2"/>
  <c r="B51" i="2"/>
  <c r="B50" i="2"/>
  <c r="B49" i="2"/>
  <c r="B48" i="2"/>
  <c r="B34" i="2"/>
  <c r="B47" i="2" s="1"/>
  <c r="N9" i="2"/>
  <c r="C14" i="1"/>
  <c r="C27" i="1" s="1"/>
  <c r="C40" i="1" s="1"/>
  <c r="K17" i="6" l="1"/>
  <c r="S8" i="6"/>
  <c r="S17" i="6" s="1"/>
</calcChain>
</file>

<file path=xl/comments1.xml><?xml version="1.0" encoding="utf-8"?>
<comments xmlns="http://schemas.openxmlformats.org/spreadsheetml/2006/main">
  <authors>
    <author/>
  </authors>
  <commentList>
    <comment ref="D36" authorId="0">
      <text>
        <r>
          <rPr>
            <sz val="10"/>
            <color rgb="FF000000"/>
            <rFont val="Arial"/>
            <family val="2"/>
          </rPr>
          <t>Comenge, Rafael:
Please indicate the number of substrategies within a particular subsector of the main strategy</t>
        </r>
      </text>
    </comment>
    <comment ref="D51" authorId="0">
      <text>
        <r>
          <rPr>
            <sz val="10"/>
            <color rgb="FF000000"/>
            <rFont val="Arial"/>
            <family val="2"/>
          </rPr>
          <t>Comenge, Rafael:
Please indicate the number of substrategies within a particular subsector of the main strategy</t>
        </r>
      </text>
    </comment>
    <comment ref="D73" authorId="0">
      <text>
        <r>
          <rPr>
            <sz val="10"/>
            <color rgb="FF000000"/>
            <rFont val="Arial"/>
            <family val="2"/>
          </rPr>
          <t>Comenge, Rafael:
Please indicate the number of substrategies within a particular subsector of the main strategy</t>
        </r>
      </text>
    </comment>
    <comment ref="D99" authorId="0">
      <text>
        <r>
          <rPr>
            <sz val="10"/>
            <color rgb="FF000000"/>
            <rFont val="Arial"/>
            <family val="2"/>
          </rPr>
          <t>Comenge, Rafael:
Please indicate the number of substrategies within a particular subsector of the main strategy</t>
        </r>
      </text>
    </comment>
    <comment ref="D110" authorId="0">
      <text>
        <r>
          <rPr>
            <sz val="10"/>
            <color rgb="FF000000"/>
            <rFont val="Arial"/>
            <family val="2"/>
          </rPr>
          <t>Comenge, Rafael:
Please indicate the number of substrategies within a particular subsector of the main strategy</t>
        </r>
      </text>
    </comment>
  </commentList>
</comments>
</file>

<file path=xl/comments2.xml><?xml version="1.0" encoding="utf-8"?>
<comments xmlns="http://schemas.openxmlformats.org/spreadsheetml/2006/main">
  <authors>
    <author/>
    <author>Joanna Fiedler</author>
  </authors>
  <commentList>
    <comment ref="C46" authorId="0">
      <text>
        <r>
          <rPr>
            <sz val="10"/>
            <color rgb="FF000000"/>
            <rFont val="Arial"/>
            <family val="2"/>
          </rPr>
          <t xml:space="preserve">Comenge, Rafael:
Please name the corresponding strategy and indicate it here
</t>
        </r>
      </text>
    </comment>
    <comment ref="C61" authorId="1">
      <text>
        <r>
          <rPr>
            <b/>
            <sz val="9"/>
            <color indexed="81"/>
            <rFont val="Tahoma"/>
            <family val="2"/>
          </rPr>
          <t>Joanna Fiedler:</t>
        </r>
        <r>
          <rPr>
            <sz val="9"/>
            <color indexed="81"/>
            <rFont val="Tahoma"/>
            <family val="2"/>
          </rPr>
          <t xml:space="preserve">
scoring is done based on Master Plan from 2001 - outdated</t>
        </r>
      </text>
    </comment>
  </commentList>
</comments>
</file>

<file path=xl/comments3.xml><?xml version="1.0" encoding="utf-8"?>
<comments xmlns="http://schemas.openxmlformats.org/spreadsheetml/2006/main">
  <authors>
    <author>Joanna Fiedler</author>
  </authors>
  <commentList>
    <comment ref="A11" authorId="0">
      <text>
        <r>
          <rPr>
            <b/>
            <sz val="9"/>
            <color indexed="81"/>
            <rFont val="Tahoma"/>
            <family val="2"/>
          </rPr>
          <t>Joanna Fiedler:</t>
        </r>
        <r>
          <rPr>
            <sz val="9"/>
            <color indexed="81"/>
            <rFont val="Tahoma"/>
            <family val="2"/>
          </rPr>
          <t xml:space="preserve">
including eduction, research and development and social inclusion</t>
        </r>
      </text>
    </comment>
  </commentList>
</comments>
</file>

<file path=xl/sharedStrings.xml><?xml version="1.0" encoding="utf-8"?>
<sst xmlns="http://schemas.openxmlformats.org/spreadsheetml/2006/main" count="5520" uniqueCount="573">
  <si>
    <t>Number of substrategies</t>
  </si>
  <si>
    <t>Subsectors/Priorities</t>
  </si>
  <si>
    <t>Justice Sector</t>
  </si>
  <si>
    <t>Total</t>
  </si>
  <si>
    <t>Table 1 Number of substrategies per main sector</t>
  </si>
  <si>
    <t>Migration</t>
  </si>
  <si>
    <t>Fight against terrorism</t>
  </si>
  <si>
    <t>Public Administration Reform Sector</t>
  </si>
  <si>
    <t>Structural Adjustments of Public Administration</t>
  </si>
  <si>
    <t>Coherence:</t>
  </si>
  <si>
    <t>Please note that for each subsector's global objective,</t>
  </si>
  <si>
    <t>Specific objectives of Justice Sector strategy</t>
  </si>
  <si>
    <t>Subsector/priorities</t>
  </si>
  <si>
    <t>X</t>
  </si>
  <si>
    <t>Complementarity</t>
  </si>
  <si>
    <t>Please note that for complementarity here it is a mater of covering</t>
  </si>
  <si>
    <t>at least one time the columns of the specific objectives</t>
  </si>
  <si>
    <t>All specific objectives covered so 100% mark</t>
  </si>
  <si>
    <t>Specific objectives of Public Administration Reform Sector strategy</t>
  </si>
  <si>
    <t>Score</t>
  </si>
  <si>
    <t>Degree of coherence of objectives</t>
  </si>
  <si>
    <t>Sector Justice</t>
  </si>
  <si>
    <t>Specific Objectives</t>
  </si>
  <si>
    <t>Judiciary system is open to everyone, that inspire trust by everyone and that it privides justice to everyone</t>
  </si>
  <si>
    <t>Table 4 Degree of coherence of Objectives</t>
  </si>
  <si>
    <t>Sector Public Administration Reform</t>
  </si>
  <si>
    <t>Efficient, professional and service oriented public administration serving the needs of citizens and other social and business entities</t>
  </si>
  <si>
    <t>Table 5 Degree of consistency of sector/subsectors strategies with EU enlargement documents</t>
  </si>
  <si>
    <t>Number of action plans</t>
  </si>
  <si>
    <t>Sectors</t>
  </si>
  <si>
    <t>Action Plans</t>
  </si>
  <si>
    <t>Energy</t>
  </si>
  <si>
    <t>Subsector strategy n</t>
  </si>
  <si>
    <t>Table 6 Number of action plans per strategies</t>
  </si>
  <si>
    <t>Private  Sector Development Competitiveness</t>
  </si>
  <si>
    <t>Subsectors/priorities</t>
  </si>
  <si>
    <t xml:space="preserve">Private Sector Development and Competitiveness </t>
  </si>
  <si>
    <t xml:space="preserve">Specific Objectives </t>
  </si>
  <si>
    <t>Agriculture and Rural Development Sector</t>
  </si>
  <si>
    <t>To define the role for agriculture and rural development on the overall development of the country and to modernise the state apparatus in order to realise strategic directions of sustainable development and integration of Montenegro in the international community through competitiveness of agricultural production.</t>
  </si>
  <si>
    <t>Management of ressources in a long term sustainable manner, and promotion of agriculture coordinated with environmental protection</t>
  </si>
  <si>
    <t xml:space="preserve">Ensuring stable and acceptable supply of food in terms of quality and price </t>
  </si>
  <si>
    <t>Ensuring an adequate standard of living for rural population and comprehensive rural development together with preservatin of traditional values of rural areas</t>
  </si>
  <si>
    <t>Lasting increase in competitiveness of food producers in the local and foreign market</t>
  </si>
  <si>
    <t>Period</t>
  </si>
  <si>
    <t>Adopted</t>
  </si>
  <si>
    <t xml:space="preserve">Score </t>
  </si>
  <si>
    <t>Specific Objectives of Agriculture and Rural Development Strategy</t>
  </si>
  <si>
    <t>CRITERIA</t>
  </si>
  <si>
    <t>CRITERIA 2:  Institutional setting, leadership and capacity</t>
  </si>
  <si>
    <t>CRITERIA 3: Sector and donor coordiation</t>
  </si>
  <si>
    <t>OVERALL ASSESSMENT</t>
  </si>
  <si>
    <t>Subcriteria</t>
  </si>
  <si>
    <t>Sectors /subsector</t>
  </si>
  <si>
    <t>Overall relevance</t>
  </si>
  <si>
    <t>Clear indication of objectives</t>
  </si>
  <si>
    <t>Consistency with EU accesion strategies</t>
  </si>
  <si>
    <t>Consistency with relevant regional strategies</t>
  </si>
  <si>
    <t>Timeframe</t>
  </si>
  <si>
    <t>Monitoring framework / indicators</t>
  </si>
  <si>
    <t xml:space="preserve">Lead Institution </t>
  </si>
  <si>
    <t>Capacity assessment</t>
  </si>
  <si>
    <t>Actual implementation</t>
  </si>
  <si>
    <t>Coordination mecanisms</t>
  </si>
  <si>
    <t>Donor coordination</t>
  </si>
  <si>
    <t>Suitability of sector approach / maturity</t>
  </si>
  <si>
    <t>Environment</t>
  </si>
  <si>
    <t>0=no; 1=limited; 2=average; 3=good; 4=very good</t>
  </si>
  <si>
    <t>Scores to be assigned from 0 to 4</t>
  </si>
  <si>
    <t>Very good</t>
  </si>
  <si>
    <t>The quality will be value by:</t>
  </si>
  <si>
    <t>Good</t>
  </si>
  <si>
    <t>* swot, rationale analysis</t>
  </si>
  <si>
    <t>Average</t>
  </si>
  <si>
    <t>* well define strategic LT view</t>
  </si>
  <si>
    <t>Limited</t>
  </si>
  <si>
    <t>* objectives global and spec</t>
  </si>
  <si>
    <t xml:space="preserve">Quality of the main sector strategy </t>
  </si>
  <si>
    <t>CRITERIA 1.1.2</t>
  </si>
  <si>
    <t>Weight</t>
  </si>
  <si>
    <t>TOTAL CRITERIA 1.1</t>
  </si>
  <si>
    <t>CRITERIA 1.1.1.1</t>
  </si>
  <si>
    <t>CRITERIA 1.1.1.2</t>
  </si>
  <si>
    <t>CRITERIA 1.1.1.3</t>
  </si>
  <si>
    <t>Main strategy per sector indentified</t>
  </si>
  <si>
    <t>Main strategy linck to sector exists covering the period 2014-2020</t>
  </si>
  <si>
    <t>Main strategy linck to sector exists but expired (finishing at 2013 or before)</t>
  </si>
  <si>
    <t>Most important subsector strategy exists covering the period 2014-2020</t>
  </si>
  <si>
    <t>No strategy at all</t>
  </si>
  <si>
    <t>Most important subsector strategy exists but expired (finishing 2013 or before)</t>
  </si>
  <si>
    <t>Score 1.1.1</t>
  </si>
  <si>
    <t xml:space="preserve">Total </t>
  </si>
  <si>
    <t>Score1.1.1.1</t>
  </si>
  <si>
    <t>Score1.1.1.2</t>
  </si>
  <si>
    <t>Score1.1.1.3</t>
  </si>
  <si>
    <t>Score 1.1.2.2</t>
  </si>
  <si>
    <t>Score 1.1.2.1</t>
  </si>
  <si>
    <t>Mark</t>
  </si>
  <si>
    <t>COHERENCE AND COMPLEMENTARITY</t>
  </si>
  <si>
    <t>Here One subsector/priority not covering at least one specific objective</t>
  </si>
  <si>
    <t>COHERENCE</t>
  </si>
  <si>
    <t xml:space="preserve">a cross and then divide by the total number of subsectors/priorities </t>
  </si>
  <si>
    <t>Example just hereby</t>
  </si>
  <si>
    <t>1 line divided by 3</t>
  </si>
  <si>
    <t xml:space="preserve">To calculate the percentage of incoherence just see the number of lines who does not have </t>
  </si>
  <si>
    <t>80%-100%</t>
  </si>
  <si>
    <t>60%-80%</t>
  </si>
  <si>
    <t>40%-60%</t>
  </si>
  <si>
    <t>20%-40%</t>
  </si>
  <si>
    <t>0%-20%</t>
  </si>
  <si>
    <t>COMPLEMENTARITY</t>
  </si>
  <si>
    <t>All subsector/priorities have to be lincked at least with one specific objective (One column)</t>
  </si>
  <si>
    <t xml:space="preserve">All subsector/priorities have to covered all </t>
  </si>
  <si>
    <t>Total score 1.1.2</t>
  </si>
  <si>
    <t>Score 1.1.2</t>
  </si>
  <si>
    <t>Total Criteria 1.1</t>
  </si>
  <si>
    <t>% coherence</t>
  </si>
  <si>
    <t>sectors. Just see if there is one or several</t>
  </si>
  <si>
    <t>columns which are not covered</t>
  </si>
  <si>
    <t>% complemetarity</t>
  </si>
  <si>
    <t>Needs assessment report carried out</t>
  </si>
  <si>
    <t xml:space="preserve">Criteria 1.2 </t>
  </si>
  <si>
    <t>Yes</t>
  </si>
  <si>
    <t>Criteria</t>
  </si>
  <si>
    <t>No</t>
  </si>
  <si>
    <t>Quality of need assessment sufficiently carried out</t>
  </si>
  <si>
    <t>and reffered in a specific strategy</t>
  </si>
  <si>
    <t>1.2.1.2</t>
  </si>
  <si>
    <t>1.2.1.1</t>
  </si>
  <si>
    <t>Score 1.2.1.1</t>
  </si>
  <si>
    <t>High</t>
  </si>
  <si>
    <t>Medium</t>
  </si>
  <si>
    <t>good swot, analysis of needs well identifying the problems, clear rationale</t>
  </si>
  <si>
    <t>swot ok, rationale ok, some identification of needs but not good linck with strategy</t>
  </si>
  <si>
    <t>Low</t>
  </si>
  <si>
    <t>bad swot, no analysis of needs, limited rationale analysis</t>
  </si>
  <si>
    <t>Criteria 1.2.1.1</t>
  </si>
  <si>
    <t>Criteria 1.2.1.2</t>
  </si>
  <si>
    <t>Very good quality of analysis, rationale, swot, linck between analysis objectives</t>
  </si>
  <si>
    <t>Score 1.2.1.2</t>
  </si>
  <si>
    <t>Number of consultation process launched</t>
  </si>
  <si>
    <t>1.2.2.1</t>
  </si>
  <si>
    <t>&gt; 4</t>
  </si>
  <si>
    <t>Al least 4 main consultation process involving stakeholders</t>
  </si>
  <si>
    <t>Al least 3 main consultation process involving stakeholders</t>
  </si>
  <si>
    <t>Al least 2 main consultation process involving stakeholders</t>
  </si>
  <si>
    <t>Al least 1 main consultation process involving stakeholders</t>
  </si>
  <si>
    <t>No consultation process carried out</t>
  </si>
  <si>
    <t>Criteria 1.2.2.1</t>
  </si>
  <si>
    <t>Answers</t>
  </si>
  <si>
    <t>Questionnaires</t>
  </si>
  <si>
    <t>&gt; 500</t>
  </si>
  <si>
    <t>100.-500</t>
  </si>
  <si>
    <t>50.-100</t>
  </si>
  <si>
    <t>10. -50</t>
  </si>
  <si>
    <t>0-10</t>
  </si>
  <si>
    <t>NB: For this criteria either you find the information at the beginning of the main strategy. If not take average answer from the questionnaires. Fill in answers in table above</t>
  </si>
  <si>
    <t>Total Score 1.2</t>
  </si>
  <si>
    <t>Criteria 1.2.2.2</t>
  </si>
  <si>
    <t xml:space="preserve">Number of stakeholders present at the </t>
  </si>
  <si>
    <t>consultation process</t>
  </si>
  <si>
    <t>Becarefull please check the the number of answers</t>
  </si>
  <si>
    <t>1.2.2.2</t>
  </si>
  <si>
    <t>are the same for Criteria 1.2.2.1 and 1.2.2.2</t>
  </si>
  <si>
    <t>Criteria 1.3</t>
  </si>
  <si>
    <t>POLITICAL COMMITMENT/ ENDORSEMENT</t>
  </si>
  <si>
    <t>OWNERSHIP / INVOLVEMENT</t>
  </si>
  <si>
    <t>1.3.1.1</t>
  </si>
  <si>
    <t>1.3.1.2</t>
  </si>
  <si>
    <t xml:space="preserve">Criteria 1.3.1.2  </t>
  </si>
  <si>
    <t>Reforms launched within the sector</t>
  </si>
  <si>
    <t>Score 1.3.1.2</t>
  </si>
  <si>
    <t xml:space="preserve">Criteria 1.3.1.1 </t>
  </si>
  <si>
    <t xml:space="preserve"> Sector included within priorities NDP</t>
  </si>
  <si>
    <t>Very high/ top priority</t>
  </si>
  <si>
    <t>High priority</t>
  </si>
  <si>
    <t>Secondary level priority</t>
  </si>
  <si>
    <t>Not a priority /Not mentioned</t>
  </si>
  <si>
    <t xml:space="preserve">Briefly mentioned </t>
  </si>
  <si>
    <t>Very high number of reforms launched within the sector</t>
  </si>
  <si>
    <t>No reforms at all launched within the sector</t>
  </si>
  <si>
    <t>Some relevant reforms launched within the sector</t>
  </si>
  <si>
    <t>Ocasional reforms launched within the sector</t>
  </si>
  <si>
    <t>Limited number of reforms launched within the sector</t>
  </si>
  <si>
    <t>1.3.2</t>
  </si>
  <si>
    <t xml:space="preserve">Criteria 1.3.2  </t>
  </si>
  <si>
    <t>Strategy approved at Parlament, Government</t>
  </si>
  <si>
    <t>Ministry level</t>
  </si>
  <si>
    <t>Very high</t>
  </si>
  <si>
    <t>Averarage</t>
  </si>
  <si>
    <t>Approved at Department level</t>
  </si>
  <si>
    <t>Approved at Ministry level</t>
  </si>
  <si>
    <t>Total Score 1.3</t>
  </si>
  <si>
    <t>CRITERIA 1.4</t>
  </si>
  <si>
    <t>CLEAR INDICATION OF OBJECTIVES</t>
  </si>
  <si>
    <t>Criteria 1.4.1.2</t>
  </si>
  <si>
    <t>Overall coherence Global objective</t>
  </si>
  <si>
    <t>Very coherent</t>
  </si>
  <si>
    <t>Very Highly coherent with specific objective of NDP</t>
  </si>
  <si>
    <t>Not at all lincked with specific objective / main priority of NDP</t>
  </si>
  <si>
    <t>Connection not existant</t>
  </si>
  <si>
    <t>Lincked with some differences</t>
  </si>
  <si>
    <t>High coherent with specific objective / main priority NDP</t>
  </si>
  <si>
    <t>1.4.1.2</t>
  </si>
  <si>
    <t>CRITERIA 1.4.1.1</t>
  </si>
  <si>
    <t>1.4.1.1</t>
  </si>
  <si>
    <t>Coherent</t>
  </si>
  <si>
    <t>Normal</t>
  </si>
  <si>
    <t>All specific objectives are coherent with global objective</t>
  </si>
  <si>
    <t>None of the objectives are coherent with global objective</t>
  </si>
  <si>
    <t>Calculate %=Nb of specifc objecitve covered/Total spec obj</t>
  </si>
  <si>
    <t>CRITERIA 1.4.2</t>
  </si>
  <si>
    <t>1.4.2</t>
  </si>
  <si>
    <t>Quality of formulation of objectives, logic behind</t>
  </si>
  <si>
    <t>Bad</t>
  </si>
  <si>
    <t>Very bad</t>
  </si>
  <si>
    <t>Very Good formulation, logic bejhind connection with problem tree and swot</t>
  </si>
  <si>
    <t>Analysis of problems, objective sufficiently clear, connection with strategy even if not justified</t>
  </si>
  <si>
    <t>Not real connection between problems identified and objective, not reflecting well the strategy</t>
  </si>
  <si>
    <t>Objective not clear, not in line with the strategy, no identification of problems</t>
  </si>
  <si>
    <t>Objective is extremely bad formulated</t>
  </si>
  <si>
    <t>Total score 1.4</t>
  </si>
  <si>
    <t>Coherence specific objectives / global objective</t>
  </si>
  <si>
    <t>Main sectors</t>
  </si>
  <si>
    <t>JHA</t>
  </si>
  <si>
    <t>PAR</t>
  </si>
  <si>
    <t>PSD</t>
  </si>
  <si>
    <t>Agri</t>
  </si>
  <si>
    <t>Trans</t>
  </si>
  <si>
    <t>Env</t>
  </si>
  <si>
    <t>HRD</t>
  </si>
  <si>
    <t xml:space="preserve">Please include sectors reflected in the </t>
  </si>
  <si>
    <t>Country Strategy Paper</t>
  </si>
  <si>
    <t xml:space="preserve">Analyse the NPI or similar document </t>
  </si>
  <si>
    <t>NB Check if the sectors are considered with NPI indicate chapters</t>
  </si>
  <si>
    <t>or any other EU accession strategy</t>
  </si>
  <si>
    <t xml:space="preserve">Please indicate whether the global objective of a strategy or a substrategy is lincked / consistent with one or more of the priorities </t>
  </si>
  <si>
    <t>of the main EU accession strategy  documents</t>
  </si>
  <si>
    <t>CRITERIA 1.5 CONSISTENCY WITH THE EU ACCESSION STRATEGY</t>
  </si>
  <si>
    <t>Human Rights</t>
  </si>
  <si>
    <t>PFG</t>
  </si>
  <si>
    <t>IPA II Policy Areas and Indicative Policy Area /Sector Combinations</t>
  </si>
  <si>
    <t>Sectors of focus</t>
  </si>
  <si>
    <t>Criteria 1.5.1 and 1.5.2</t>
  </si>
  <si>
    <t>Comp</t>
  </si>
  <si>
    <t>Educ</t>
  </si>
  <si>
    <t>Employ</t>
  </si>
  <si>
    <t>Social Pol</t>
  </si>
  <si>
    <t>Agriculture</t>
  </si>
  <si>
    <t>Rural Dev</t>
  </si>
  <si>
    <t>IV. Agriculture</t>
  </si>
  <si>
    <t xml:space="preserve"> III. HRD</t>
  </si>
  <si>
    <t>II. Regional Development</t>
  </si>
  <si>
    <t>I. TPCB</t>
  </si>
  <si>
    <t>Scores</t>
  </si>
  <si>
    <t>Score CSP</t>
  </si>
  <si>
    <t>Score IPAII</t>
  </si>
  <si>
    <t xml:space="preserve">Weight </t>
  </si>
  <si>
    <t>Global objective of the strategy consistent or main sector reflected within each EU Strategic dcument</t>
  </si>
  <si>
    <t>Global objective of the strategy very consistent or main sector very much reflected within each EU Strategic dcument</t>
  </si>
  <si>
    <t>Global objective of the strategy not at all consistent or main sector not at all reflected within each EU Strategic dcument</t>
  </si>
  <si>
    <t>Global objective of the strategy very inconsistent or main sector almost not reflected within each EU Strategic dcument</t>
  </si>
  <si>
    <t>Criteria 1.6</t>
  </si>
  <si>
    <t>CONSISTENCY WITH NATIONAL REGIONAL STRATEGIES</t>
  </si>
  <si>
    <t>Each strategic component address the Regional development component</t>
  </si>
  <si>
    <t>Most of the strategic components address the Reg dev component</t>
  </si>
  <si>
    <t>Regional development component is partially addressed</t>
  </si>
  <si>
    <t>Regional development component is not addressed well</t>
  </si>
  <si>
    <t>Regional development component is not at all addressed</t>
  </si>
  <si>
    <t>1.6</t>
  </si>
  <si>
    <t>in strategies and regional development policy objectives</t>
  </si>
  <si>
    <t xml:space="preserve">Degree of consistency between the general objectives stated </t>
  </si>
  <si>
    <t>Score 1.6</t>
  </si>
  <si>
    <t>Budget appro-priation</t>
  </si>
  <si>
    <t>Ownership/Stakeholder involvemnt</t>
  </si>
  <si>
    <t>Political commitmnt /Endorsemnt</t>
  </si>
  <si>
    <t>Criteria 1.7 TIMEFRAME</t>
  </si>
  <si>
    <t xml:space="preserve">Action plan lincked with the main strategy </t>
  </si>
  <si>
    <t>No action plan of main strategy</t>
  </si>
  <si>
    <t>Action plan very highly lincked with the main strategy</t>
  </si>
  <si>
    <t xml:space="preserve">Action plan not lincked at all with the main strategy </t>
  </si>
  <si>
    <t xml:space="preserve">Action plan not well connected with the main strategy </t>
  </si>
  <si>
    <t>Most of the substrategies have an action plan</t>
  </si>
  <si>
    <t>Most of the substrategies does not have an action plan</t>
  </si>
  <si>
    <t>Calculate %= Number of substrategies having action plan/ Total substrategies</t>
  </si>
  <si>
    <t>1.7.2</t>
  </si>
  <si>
    <t>Criteria 1.7.1.1  Existance of action plan for main strategy</t>
  </si>
  <si>
    <t>Criteria 1.7.1.2 Number of substrategies having an action plan</t>
  </si>
  <si>
    <t>1.7.1.1</t>
  </si>
  <si>
    <t>1.7.1.2</t>
  </si>
  <si>
    <t>Criteria 1.7.2 Quality of the planning and sequencing</t>
  </si>
  <si>
    <t>Very Good prioritization, critical path, good logic among the actions</t>
  </si>
  <si>
    <t>Not all the actions are planned, not realistic</t>
  </si>
  <si>
    <t>No planning</t>
  </si>
  <si>
    <t>Good sequencing, deadlines, logical duration of activities</t>
  </si>
  <si>
    <t xml:space="preserve">No clear coherence between the actions, questionable duration </t>
  </si>
  <si>
    <t>1.7</t>
  </si>
  <si>
    <t>Criteria 1.8</t>
  </si>
  <si>
    <t>MONITORING INDICATORS</t>
  </si>
  <si>
    <t>Very good definition of outputs in the action plan</t>
  </si>
  <si>
    <t>Not all the outputs are clearly defined in the action plan</t>
  </si>
  <si>
    <t>Most of the outputs are missing in the action plan</t>
  </si>
  <si>
    <t>no clear outputs formulated in the action plan</t>
  </si>
  <si>
    <t>Quantitave and Relevant</t>
  </si>
  <si>
    <t>Easily measurable</t>
  </si>
  <si>
    <t>Difficult to measure</t>
  </si>
  <si>
    <t>Very dificult to measure</t>
  </si>
  <si>
    <t>Not measurable</t>
  </si>
  <si>
    <t>Criteria 1.8.2</t>
  </si>
  <si>
    <t>Existence and Quality of SMART indicators</t>
  </si>
  <si>
    <t>1.8.2</t>
  </si>
  <si>
    <t>Monitoring mechanisms in place</t>
  </si>
  <si>
    <t>Criteria 1.8.1.1</t>
  </si>
  <si>
    <t>1.8.1.1</t>
  </si>
  <si>
    <t>1.8.1.2</t>
  </si>
  <si>
    <t xml:space="preserve">Criteria 1.8.1.2  </t>
  </si>
  <si>
    <t>No monitoring mechanisms in place</t>
  </si>
  <si>
    <t xml:space="preserve">Existance of monitoring mechanisms,  adequate reporting, </t>
  </si>
  <si>
    <t>Existance of monitoring mechanisms, regular quality reporting, clear monitoring procedures/manuals</t>
  </si>
  <si>
    <t>Bad monitoring mechanisms, very low quality of reporting, no manuals for monitoring</t>
  </si>
  <si>
    <t>Limited monitoring mechanims, lack of good monitoring coordination with institutions, no manuals</t>
  </si>
  <si>
    <t>Total Score 1.8</t>
  </si>
  <si>
    <t>Criteria 1.9</t>
  </si>
  <si>
    <t>BUDGET APPROPRIATION</t>
  </si>
  <si>
    <t>Total Score 1.9</t>
  </si>
  <si>
    <t>Criteria 1.9.1</t>
  </si>
  <si>
    <t>Criteria 1.9.2</t>
  </si>
  <si>
    <t>1.9.2</t>
  </si>
  <si>
    <t>1.9.1</t>
  </si>
  <si>
    <t>Policy/strategy are properly costed within</t>
  </si>
  <si>
    <t>the amount of resources available</t>
  </si>
  <si>
    <t>Very proper</t>
  </si>
  <si>
    <t>Properly</t>
  </si>
  <si>
    <t xml:space="preserve">Badly </t>
  </si>
  <si>
    <t>Not at all</t>
  </si>
  <si>
    <t xml:space="preserve">Budget allocation within the state national public </t>
  </si>
  <si>
    <t>expenditures</t>
  </si>
  <si>
    <t>Detailed financial figures and appropriate definition of costs of the actions</t>
  </si>
  <si>
    <t>Majority of the actions are correctly costed</t>
  </si>
  <si>
    <t>Some of the actions are not costed and some inconsistencies in the costs calculations</t>
  </si>
  <si>
    <t>Many of the actions are not costed or/ and wrongly costed</t>
  </si>
  <si>
    <t>Not financial figures defined and no costs of the actions</t>
  </si>
  <si>
    <t>No budget plan for the Programmed actions</t>
  </si>
  <si>
    <t>Gaps for financing the annual actions</t>
  </si>
  <si>
    <t>Limited gaps for financing the annual actions, budget respected over the last 3 years</t>
  </si>
  <si>
    <t xml:space="preserve">No annual gaps for financing the actions, increase in budget over last 3 years, </t>
  </si>
  <si>
    <t>Limited budget planned, with high gaps for financing the actions</t>
  </si>
  <si>
    <t>Gaps for financing the annual actions, budget commitment covering basic actions</t>
  </si>
  <si>
    <t xml:space="preserve">Lead institution clearly formally appointed, </t>
  </si>
  <si>
    <t>clear leadership, overall coordination</t>
  </si>
  <si>
    <t>2.1.1</t>
  </si>
  <si>
    <t>Criteria 2.1.1</t>
  </si>
  <si>
    <t xml:space="preserve">Formally appointed </t>
  </si>
  <si>
    <t>In the process of being apppointed</t>
  </si>
  <si>
    <t>One institution taking the lead role</t>
  </si>
  <si>
    <t>In the process of being identified</t>
  </si>
  <si>
    <t>No lead institution</t>
  </si>
  <si>
    <t>One institution taking the lead role informally</t>
  </si>
  <si>
    <t xml:space="preserve">Existance of planning department </t>
  </si>
  <si>
    <t>Score 2.1.2</t>
  </si>
  <si>
    <t>Formally established</t>
  </si>
  <si>
    <t>In the process of being established</t>
  </si>
  <si>
    <t>No planning department</t>
  </si>
  <si>
    <t>Staff involved in planning but no clear department</t>
  </si>
  <si>
    <t>No clear difference between monitoring and planning roles</t>
  </si>
  <si>
    <t>Total Score 2.1</t>
  </si>
  <si>
    <t>Criteria 2.1.2</t>
  </si>
  <si>
    <t>2.1.2</t>
  </si>
  <si>
    <t>Criteria 2.1</t>
  </si>
  <si>
    <t>LEAD INSTITUTION</t>
  </si>
  <si>
    <t>Criteria 2.2</t>
  </si>
  <si>
    <t xml:space="preserve">CAPACITY ASSESMENT </t>
  </si>
  <si>
    <t>Criteria 2.2.1</t>
  </si>
  <si>
    <t>Criteria 2.2.2</t>
  </si>
  <si>
    <t>2.2.1</t>
  </si>
  <si>
    <t>2.2.2</t>
  </si>
  <si>
    <t>Superior</t>
  </si>
  <si>
    <t>Very low</t>
  </si>
  <si>
    <t>Produced internally in a timely and quality manner sector approach programming, low turnover, low dependance on consultants</t>
  </si>
  <si>
    <t>Very good internal capacity in strategic planning, not very high turnover, not really dependant on consultants</t>
  </si>
  <si>
    <t>Average capacity, not anticipating for strategic planning</t>
  </si>
  <si>
    <t>Highly dependent on consultants, very big delays in strat plan, significant turnover</t>
  </si>
  <si>
    <t>Not at all forecast in time, totally externalised to consultant, high turnover</t>
  </si>
  <si>
    <t>Take the average results from the questionnaires, national appointments and from the interviews</t>
  </si>
  <si>
    <t>Number of educated and trained staff in sector approach</t>
  </si>
  <si>
    <t>allocated to strategic planning</t>
  </si>
  <si>
    <t>Capacity assessment score</t>
  </si>
  <si>
    <t>Very adecuate</t>
  </si>
  <si>
    <t>Adecuate</t>
  </si>
  <si>
    <t>Not adecuate</t>
  </si>
  <si>
    <t>Inexistent</t>
  </si>
  <si>
    <t>Positions clearly defined for strategic planning and covering needs</t>
  </si>
  <si>
    <t>Some of the positions covered  by skilled staff</t>
  </si>
  <si>
    <t>Some of the positions covered  by unskilled staff</t>
  </si>
  <si>
    <t>Many of the positions not covered and lack of skills</t>
  </si>
  <si>
    <t>No staff allocated to strategic planning</t>
  </si>
  <si>
    <t>Non existant</t>
  </si>
  <si>
    <t>Quality of reporting mechanisms</t>
  </si>
  <si>
    <t>Criteria 2.3</t>
  </si>
  <si>
    <t>Criteria 2.3.1</t>
  </si>
  <si>
    <t>Criteria 2.3.2</t>
  </si>
  <si>
    <t>There is sufficient implementation mechanisms within</t>
  </si>
  <si>
    <t xml:space="preserve"> institu. Framework</t>
  </si>
  <si>
    <t>Existence of certified implementation mechanisms DIS certification, manual of procedures drafted, gap trainings filled in</t>
  </si>
  <si>
    <t>Process of filling gaps in the implementation, some procedures established, some trainings conducted</t>
  </si>
  <si>
    <t>Gap assessment conducted, no manual no trainings but some previous knowledge on project implementation</t>
  </si>
  <si>
    <t>Very limited knowledge on implementation procedures, no manuals, some gaps on trainings</t>
  </si>
  <si>
    <t>No certified process at all, no manual of procedures, big gaps on implementation, no knowledge at all on implementation</t>
  </si>
  <si>
    <t>2.3.1</t>
  </si>
  <si>
    <t>2.3.2</t>
  </si>
  <si>
    <t>Total Score 2.3</t>
  </si>
  <si>
    <t>Total Score 2.2</t>
  </si>
  <si>
    <t xml:space="preserve">ACTUAL IMPLEMENTATION </t>
  </si>
  <si>
    <t>Criteria 3.1</t>
  </si>
  <si>
    <t>COORDINATION MECHANISMS</t>
  </si>
  <si>
    <t>Criteria 3.1.1</t>
  </si>
  <si>
    <t>Criteria 3.1.2</t>
  </si>
  <si>
    <t>3.1.2</t>
  </si>
  <si>
    <t>3.1.1</t>
  </si>
  <si>
    <t>Existence of sector working groups</t>
  </si>
  <si>
    <t>functionning and operational</t>
  </si>
  <si>
    <t>No sector working groups</t>
  </si>
  <si>
    <t>Sector working groups meeting regularly</t>
  </si>
  <si>
    <t>Formally appointed, involved in the programming process</t>
  </si>
  <si>
    <t>In the process of being apppointed, involved in Programming</t>
  </si>
  <si>
    <t xml:space="preserve">Attendance at sector work </t>
  </si>
  <si>
    <t xml:space="preserve">meetings </t>
  </si>
  <si>
    <t xml:space="preserve">Low </t>
  </si>
  <si>
    <t>Senior staff</t>
  </si>
  <si>
    <t>Regular attendance</t>
  </si>
  <si>
    <t>Junior staff attending</t>
  </si>
  <si>
    <t>Low attendance</t>
  </si>
  <si>
    <t>Not attending</t>
  </si>
  <si>
    <t>Total Score 3.1</t>
  </si>
  <si>
    <t>Criteria 3.2.1</t>
  </si>
  <si>
    <t>Sector donor coordination Units, meets one time per year and some donors  attending</t>
  </si>
  <si>
    <t>No sector donor coordination unit</t>
  </si>
  <si>
    <t>Criteria 3.2</t>
  </si>
  <si>
    <t>Sector donor coordination Unit appointed, meets regularly and all donors attending</t>
  </si>
  <si>
    <t>National donor coordination exists and some donors related to the sector attending</t>
  </si>
  <si>
    <t>Sector donor coordination unit exists but not many donor attending</t>
  </si>
  <si>
    <t>3.2.1</t>
  </si>
  <si>
    <t>Donor coordination mechanisms in place</t>
  </si>
  <si>
    <t>Crtieria 1</t>
  </si>
  <si>
    <t>Criteria 2</t>
  </si>
  <si>
    <t>Criteria 3</t>
  </si>
  <si>
    <t>Cumulated Total</t>
  </si>
  <si>
    <t>5 out of the 6 specific objectives covered so 83,33% mark</t>
  </si>
  <si>
    <t>All  specific objectives covered so 100% mark</t>
  </si>
  <si>
    <t>First identify the subsectors (by selecting the substrategies related to the main sector ) or priorities defined in the action plan of main strategy</t>
  </si>
  <si>
    <t>see example in justice and fill in the tables</t>
  </si>
  <si>
    <t>CRITERIA 1.1.1 OVERALL RELEVANCE</t>
  </si>
  <si>
    <t>at least it has to lincked with one of the specific objectives of main strategy</t>
  </si>
  <si>
    <t>* priorities, measures identified</t>
  </si>
  <si>
    <t>We should check the legislative packages and ammendments of the law and important reforms launched during the last 5 years, check progress reports, Report from Ministry of European Integration or list of reforms within the sectors</t>
  </si>
  <si>
    <t>Approved at Parlament/Government level</t>
  </si>
  <si>
    <t>In the preparation/approval at Department level</t>
  </si>
  <si>
    <t>No draft or very preliminary preparation</t>
  </si>
  <si>
    <t>Please list the names of sub strategies per priority/subsector</t>
  </si>
  <si>
    <t>All outcomes are well formulated in the main action plan</t>
  </si>
  <si>
    <t>Very good definition of outcomes in the main action plan</t>
  </si>
  <si>
    <t>Not all the outcomes are clearly defined in the main action plan</t>
  </si>
  <si>
    <t>Most of the outcomes are missing in the main action plan</t>
  </si>
  <si>
    <t>no clear outcomes formulated in the main action plan</t>
  </si>
  <si>
    <t>outcomes, results formulated within action plan</t>
  </si>
  <si>
    <t>Look at the strategies but most of the times there is no financial figures so then look at the action plans</t>
  </si>
  <si>
    <t xml:space="preserve">Ask in the interviews the state ministry budget for the last 3 years for the specific sector and also the budget allocated via IPA I (no disbursement) on regular basis </t>
  </si>
  <si>
    <t>Bad quality of reports and/or frequency of reporting</t>
  </si>
  <si>
    <t>Very good planned vs progress output indicator, regular frequency reporting</t>
  </si>
  <si>
    <t xml:space="preserve">Average  quality of  reporting mechanisms, average frequency </t>
  </si>
  <si>
    <t>Some planned vs progress outcome indicators are missing</t>
  </si>
  <si>
    <t>Table 1 Number of substrategies in justice sector</t>
  </si>
  <si>
    <t>Take the average results from the questionnaires, national appointments and from the interviews or from other sources</t>
  </si>
  <si>
    <t>Development of credible defence capabilities</t>
  </si>
  <si>
    <t>Development of interoperable capabilities for peace support activities</t>
  </si>
  <si>
    <t>Contribution in building up stable security environment</t>
  </si>
  <si>
    <t>Development of partnership and cooperation with other countries</t>
  </si>
  <si>
    <t>Development of required capabilities to join Nato and the EU</t>
  </si>
  <si>
    <t xml:space="preserve"> To develop integrated defence system, capable to defend and preserve independence, sovereignty and national territory
 to develop integrated defence system, capable to defend and preserve independence, sovereignty and national territory.  
</t>
  </si>
  <si>
    <t>Transport</t>
  </si>
  <si>
    <t xml:space="preserve"> High-quality transport infrastructure, prompt to support economic needs of Montenegro and to encourage its economic development and economic management, respect of economic principles, attraction of private capital in transport and better connection of transport infrastructure with its consumers  </t>
  </si>
  <si>
    <t xml:space="preserve"> Improvement of safety and security, in order to save human lives, material values and to preserve state resources</t>
  </si>
  <si>
    <t xml:space="preserve"> Integration in the European Union, through connection to TEN-T and improvement of competitiveness of national transport economy</t>
  </si>
  <si>
    <t xml:space="preserve"> Improvement of transport services quality</t>
  </si>
  <si>
    <t xml:space="preserve"> Stimulation of economic growth through more efficient and less expensive transport</t>
  </si>
  <si>
    <t xml:space="preserve"> Minimization of negative impacts of transport development and traffic infrastructure on environment and society in general</t>
  </si>
  <si>
    <t>Efficiency of the transport systems</t>
  </si>
  <si>
    <t>Railway Transport</t>
  </si>
  <si>
    <t>Civil Aviation</t>
  </si>
  <si>
    <t>Maritime Transport</t>
  </si>
  <si>
    <t>No action plans</t>
  </si>
  <si>
    <t>2008-2012</t>
  </si>
  <si>
    <t>Social inclusion</t>
  </si>
  <si>
    <t>Ap for implementation Strategy Employment and HRD 2007-2013</t>
  </si>
  <si>
    <t>Improvement of performances of export enterprise</t>
  </si>
  <si>
    <t xml:space="preserve"> Development of existing and creating innovative industries/capacities</t>
  </si>
  <si>
    <t xml:space="preserve">Promotion of Montenegrin potentials </t>
  </si>
  <si>
    <t>Justice Sector Reform Strategy</t>
  </si>
  <si>
    <t>National War Crime Strategy</t>
  </si>
  <si>
    <t xml:space="preserve">The National Anti-Corruption Strategy and Action Plan 2009 – 2014 </t>
  </si>
  <si>
    <t>Anti corruption</t>
  </si>
  <si>
    <t>2009-2014</t>
  </si>
  <si>
    <t>Judicial System: strenghten and maintain independence</t>
  </si>
  <si>
    <t>Execusion of criminal sanctions</t>
  </si>
  <si>
    <t>Access to justice</t>
  </si>
  <si>
    <t>Support to economic sector growth</t>
  </si>
  <si>
    <t>NOT RELEVANT FOR BIH</t>
  </si>
  <si>
    <t>Rule of Law</t>
  </si>
  <si>
    <t>Home Affairs</t>
  </si>
  <si>
    <t>Social Sector Development</t>
  </si>
  <si>
    <t>Public Administration Reform Strategy</t>
  </si>
  <si>
    <t>Public Administration Sector Reform</t>
  </si>
  <si>
    <t>Policy making and coordination capacities/ streatgic planning and policy making</t>
  </si>
  <si>
    <t>public finance</t>
  </si>
  <si>
    <t>human resource management</t>
  </si>
  <si>
    <t>administrative procedure/ administrative proceedings and services</t>
  </si>
  <si>
    <t>institutional communication</t>
  </si>
  <si>
    <t>information technologies/ e-Government</t>
  </si>
  <si>
    <t xml:space="preserve">Action Plan for JSSR </t>
  </si>
  <si>
    <t>Action Plan for PAR implementation</t>
  </si>
  <si>
    <t>Air Traffic Management Strategy (2005)</t>
  </si>
  <si>
    <t>Road sector</t>
  </si>
  <si>
    <t>Specific Objectives of the Transport Master Plan</t>
  </si>
  <si>
    <t xml:space="preserve">Environment  * THERE IS NO ENVIRONMENT STRATEGY </t>
  </si>
  <si>
    <t>Specific Objectives of the Environment Sector Policy  - THERE IS NO SECTOR STRATEGY</t>
  </si>
  <si>
    <t>ENVIRONMENT</t>
  </si>
  <si>
    <t>THERE IS NO STRATEGY</t>
  </si>
  <si>
    <t xml:space="preserve">Environment    </t>
  </si>
  <si>
    <t>There is no environment strategy</t>
  </si>
  <si>
    <t>THERE IS NO PSD STRATEGY</t>
  </si>
  <si>
    <t>Private sector development</t>
  </si>
  <si>
    <t>There is no strategy</t>
  </si>
  <si>
    <t>Private Sector</t>
  </si>
  <si>
    <t>No Action Plans</t>
  </si>
  <si>
    <t>Social Sector</t>
  </si>
  <si>
    <t>Education</t>
  </si>
  <si>
    <t>h</t>
  </si>
  <si>
    <t>Science and Research</t>
  </si>
  <si>
    <t>Baseline for Qualification Framework</t>
  </si>
  <si>
    <t>Eduction Vocational Training</t>
  </si>
  <si>
    <t>The Strategy for Development of Vocational Education and Training</t>
  </si>
  <si>
    <t>2007 - 2013</t>
  </si>
  <si>
    <t>Strategy for science development</t>
  </si>
  <si>
    <t>no strategy</t>
  </si>
  <si>
    <t>There is no overall social sector strategy</t>
  </si>
  <si>
    <t xml:space="preserve">Specific Objectives of Private sector </t>
  </si>
  <si>
    <t>Social Sector development</t>
  </si>
  <si>
    <t>Home Affiars</t>
  </si>
  <si>
    <t>there is no sector strategy</t>
  </si>
  <si>
    <t xml:space="preserve">Action Plan for science Development/ </t>
  </si>
  <si>
    <t>Money laundering</t>
  </si>
  <si>
    <t>Strategy and Action Plan for prevention of Money Laundering and Financing of Terrorist Activities in BiH</t>
  </si>
  <si>
    <t>2009- 2013</t>
  </si>
  <si>
    <t>Strategy to prevent and fight rerrorism</t>
  </si>
  <si>
    <t>2009 - 2013</t>
  </si>
  <si>
    <t>Human trafficking</t>
  </si>
  <si>
    <t>Strategy and action plan to fight human trafficking</t>
  </si>
  <si>
    <t>Border management</t>
  </si>
  <si>
    <t>Strategy and Action Plan for integrated border managmeent</t>
  </si>
  <si>
    <t>weapons control</t>
  </si>
  <si>
    <t>Strategy and Action plan for the control of small arms and light weapons</t>
  </si>
  <si>
    <t>2008 - 2012</t>
  </si>
  <si>
    <t>2011 - 2014</t>
  </si>
  <si>
    <t>Drugs</t>
  </si>
  <si>
    <t>Strategy and action plan for fightning the abuse of illicit drugs</t>
  </si>
  <si>
    <t>Migration and Asylum Strategy and Action Plan</t>
  </si>
  <si>
    <t>2012-2015</t>
  </si>
  <si>
    <t>Strategy and Action Plan to fught Organised Crime</t>
  </si>
  <si>
    <t>Organised crime</t>
  </si>
  <si>
    <t>2009 - 2012</t>
  </si>
  <si>
    <t>there is no strategy</t>
  </si>
  <si>
    <t>Action Plans for sub-sector strategies</t>
  </si>
  <si>
    <t>CRITERIA 1: National sector strategies and budget appropriation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</si>
</sst>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60" x14ac:knownFonts="1">
    <font>
      <sz val="10"/>
      <color rgb="FF000000"/>
      <name val="Arial"/>
    </font>
    <font>
      <sz val="9"/>
      <color rgb="FF000000"/>
      <name val="Arial"/>
      <family val="2"/>
    </font>
    <font>
      <sz val="10"/>
      <color rgb="FF000000"/>
      <name val="Arial"/>
      <family val="2"/>
    </font>
    <font>
      <b/>
      <sz val="9"/>
      <color rgb="FF000000"/>
      <name val="Arial"/>
      <family val="2"/>
    </font>
    <font>
      <b/>
      <sz val="9"/>
      <color rgb="FF000000"/>
      <name val="Arial"/>
      <family val="2"/>
    </font>
    <font>
      <b/>
      <sz val="9"/>
      <color rgb="FF000000"/>
      <name val="Arial"/>
      <family val="2"/>
    </font>
    <font>
      <sz val="10"/>
      <color rgb="FF000000"/>
      <name val="Arial"/>
      <family val="2"/>
    </font>
    <font>
      <sz val="10"/>
      <color rgb="FF000000"/>
      <name val="Arial"/>
      <family val="2"/>
    </font>
    <font>
      <i/>
      <sz val="9"/>
      <color rgb="FF000000"/>
      <name val="Arial"/>
      <family val="2"/>
    </font>
    <font>
      <sz val="9"/>
      <color rgb="FF000000"/>
      <name val="Arial"/>
      <family val="2"/>
    </font>
    <font>
      <sz val="9"/>
      <color rgb="FF000000"/>
      <name val="Arial"/>
      <family val="2"/>
    </font>
    <font>
      <sz val="10"/>
      <color rgb="FF000000"/>
      <name val="Arial"/>
      <family val="2"/>
    </font>
    <font>
      <sz val="9"/>
      <color rgb="FF000000"/>
      <name val="Arial"/>
      <family val="2"/>
    </font>
    <font>
      <b/>
      <sz val="9"/>
      <color rgb="FF000000"/>
      <name val="Arial"/>
      <family val="2"/>
    </font>
    <font>
      <sz val="10"/>
      <color rgb="FF000000"/>
      <name val="Arial"/>
      <family val="2"/>
    </font>
    <font>
      <sz val="10"/>
      <color rgb="FF000000"/>
      <name val="Arial"/>
      <family val="2"/>
    </font>
    <font>
      <b/>
      <sz val="9"/>
      <color rgb="FF000000"/>
      <name val="Arial"/>
      <family val="2"/>
    </font>
    <font>
      <b/>
      <u/>
      <sz val="9"/>
      <color rgb="FF000000"/>
      <name val="Arial"/>
      <family val="2"/>
    </font>
    <font>
      <sz val="9"/>
      <color rgb="FF000000"/>
      <name val="Arial"/>
      <family val="2"/>
    </font>
    <font>
      <sz val="9"/>
      <color rgb="FF000000"/>
      <name val="Arial"/>
      <family val="2"/>
    </font>
    <font>
      <sz val="10"/>
      <color rgb="FF000000"/>
      <name val="Arial"/>
      <family val="2"/>
    </font>
    <font>
      <sz val="10"/>
      <color rgb="FF000000"/>
      <name val="Arial"/>
      <family val="2"/>
    </font>
    <font>
      <i/>
      <sz val="9"/>
      <color rgb="FF000000"/>
      <name val="Arial"/>
      <family val="2"/>
    </font>
    <font>
      <sz val="10"/>
      <color rgb="FF000000"/>
      <name val="Arial"/>
      <family val="2"/>
    </font>
    <font>
      <sz val="9"/>
      <color rgb="FF000000"/>
      <name val="Arial"/>
      <family val="2"/>
    </font>
    <font>
      <sz val="9"/>
      <color rgb="FF000000"/>
      <name val="Arial"/>
      <family val="2"/>
    </font>
    <font>
      <sz val="9"/>
      <color rgb="FF000000"/>
      <name val="Arial"/>
      <family val="2"/>
    </font>
    <font>
      <b/>
      <sz val="9"/>
      <color rgb="FF000000"/>
      <name val="Arial"/>
      <family val="2"/>
    </font>
    <font>
      <b/>
      <sz val="9"/>
      <color rgb="FF000000"/>
      <name val="Arial"/>
      <family val="2"/>
    </font>
    <font>
      <sz val="9"/>
      <color rgb="FF000000"/>
      <name val="Arial"/>
      <family val="2"/>
    </font>
    <font>
      <b/>
      <u/>
      <sz val="10"/>
      <color rgb="FF000000"/>
      <name val="Arial"/>
      <family val="2"/>
    </font>
    <font>
      <sz val="10"/>
      <color rgb="FF000000"/>
      <name val="Arial"/>
      <family val="2"/>
    </font>
    <font>
      <sz val="9"/>
      <color rgb="FF000000"/>
      <name val="Arial"/>
      <family val="2"/>
    </font>
    <font>
      <sz val="9"/>
      <color rgb="FF000000"/>
      <name val="Arial"/>
      <family val="2"/>
    </font>
    <font>
      <sz val="10"/>
      <color rgb="FF000000"/>
      <name val="Arial"/>
      <family val="2"/>
    </font>
    <font>
      <sz val="9"/>
      <color rgb="FF000000"/>
      <name val="Arial"/>
      <family val="2"/>
    </font>
    <font>
      <sz val="9"/>
      <color rgb="FF000000"/>
      <name val="Arial"/>
      <family val="2"/>
    </font>
    <font>
      <sz val="9"/>
      <color rgb="FF000000"/>
      <name val="Arial"/>
      <family val="2"/>
    </font>
    <font>
      <sz val="10"/>
      <color rgb="FF000000"/>
      <name val="Arial"/>
      <family val="2"/>
    </font>
    <font>
      <sz val="9"/>
      <color rgb="FF000000"/>
      <name val="Arial"/>
      <family val="2"/>
    </font>
    <font>
      <b/>
      <sz val="9"/>
      <color rgb="FF000000"/>
      <name val="Arial"/>
      <family val="2"/>
    </font>
    <font>
      <sz val="10"/>
      <color rgb="FF000000"/>
      <name val="Arial"/>
      <family val="2"/>
    </font>
    <font>
      <u/>
      <sz val="10"/>
      <color rgb="FF000000"/>
      <name val="Arial"/>
      <family val="2"/>
    </font>
    <font>
      <sz val="9"/>
      <color rgb="FF000000"/>
      <name val="Calibri"/>
      <family val="2"/>
    </font>
    <font>
      <b/>
      <sz val="10"/>
      <color rgb="FF000000"/>
      <name val="Calibri"/>
      <family val="2"/>
    </font>
    <font>
      <sz val="10"/>
      <name val="Arial"/>
      <family val="2"/>
    </font>
    <font>
      <sz val="11"/>
      <color rgb="FF000000"/>
      <name val="Calibri"/>
      <family val="2"/>
    </font>
    <font>
      <sz val="11"/>
      <name val="Calibri"/>
      <family val="2"/>
    </font>
    <font>
      <b/>
      <sz val="10"/>
      <name val="Arial"/>
      <family val="2"/>
    </font>
    <font>
      <sz val="9"/>
      <name val="Arial"/>
      <family val="2"/>
    </font>
    <font>
      <sz val="8"/>
      <name val="Arial"/>
      <family val="2"/>
    </font>
    <font>
      <sz val="8"/>
      <color rgb="FF000000"/>
      <name val="Arial"/>
      <family val="2"/>
    </font>
    <font>
      <sz val="7"/>
      <name val="Arial"/>
      <family val="2"/>
    </font>
    <font>
      <sz val="8"/>
      <color rgb="FF000000"/>
      <name val="Calibri"/>
      <family val="2"/>
    </font>
    <font>
      <b/>
      <sz val="9"/>
      <name val="Arial"/>
      <family val="2"/>
    </font>
    <font>
      <sz val="7"/>
      <color rgb="FF000000"/>
      <name val="Arial"/>
      <family val="2"/>
    </font>
    <font>
      <i/>
      <sz val="9"/>
      <color rgb="FF000000"/>
      <name val="Arial"/>
      <family val="2"/>
    </font>
    <font>
      <b/>
      <sz val="10"/>
      <color rgb="FF000000"/>
      <name val="Arial"/>
      <family val="2"/>
    </font>
    <font>
      <sz val="9"/>
      <color indexed="81"/>
      <name val="Tahoma"/>
      <family val="2"/>
    </font>
    <font>
      <b/>
      <sz val="9"/>
      <color indexed="81"/>
      <name val="Tahoma"/>
      <family val="2"/>
    </font>
  </fonts>
  <fills count="37">
    <fill>
      <patternFill patternType="none"/>
    </fill>
    <fill>
      <patternFill patternType="gray125"/>
    </fill>
    <fill>
      <patternFill patternType="solid">
        <fgColor rgb="FF95B3D7"/>
        <bgColor indexed="64"/>
      </patternFill>
    </fill>
    <fill>
      <patternFill patternType="solid">
        <fgColor rgb="FFD99594"/>
        <bgColor indexed="64"/>
      </patternFill>
    </fill>
    <fill>
      <patternFill patternType="solid">
        <fgColor rgb="FFFFFFFF"/>
        <bgColor indexed="64"/>
      </patternFill>
    </fill>
    <fill>
      <patternFill patternType="solid">
        <fgColor rgb="FFDBE5F1"/>
        <bgColor indexed="64"/>
      </patternFill>
    </fill>
    <fill>
      <patternFill patternType="solid">
        <fgColor rgb="FFEAF1DD"/>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C2D69B"/>
        <bgColor indexed="64"/>
      </patternFill>
    </fill>
    <fill>
      <patternFill patternType="solid">
        <fgColor rgb="FFFFFFFF"/>
        <bgColor indexed="64"/>
      </patternFill>
    </fill>
    <fill>
      <patternFill patternType="solid">
        <fgColor rgb="FF95B3D7"/>
        <bgColor indexed="64"/>
      </patternFill>
    </fill>
    <fill>
      <patternFill patternType="solid">
        <fgColor rgb="FF95B3D7"/>
        <bgColor indexed="64"/>
      </patternFill>
    </fill>
    <fill>
      <patternFill patternType="solid">
        <fgColor rgb="FFEAF1DD"/>
        <bgColor indexed="64"/>
      </patternFill>
    </fill>
    <fill>
      <patternFill patternType="solid">
        <fgColor rgb="FFC2D69B"/>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theme="4" tint="0.39997558519241921"/>
        <bgColor indexed="64"/>
      </patternFill>
    </fill>
    <fill>
      <patternFill patternType="solid">
        <fgColor rgb="FFE36C0A"/>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9"/>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2" tint="-0.499984740745262"/>
        <bgColor indexed="64"/>
      </patternFill>
    </fill>
    <fill>
      <patternFill patternType="solid">
        <fgColor theme="4" tint="0.59999389629810485"/>
        <bgColor indexed="64"/>
      </patternFill>
    </fill>
    <fill>
      <patternFill patternType="solid">
        <fgColor theme="4"/>
        <bgColor indexed="64"/>
      </patternFill>
    </fill>
    <fill>
      <patternFill patternType="solid">
        <fgColor theme="0"/>
        <bgColor indexed="64"/>
      </patternFill>
    </fill>
    <fill>
      <patternFill patternType="solid">
        <fgColor theme="3" tint="0.59999389629810485"/>
        <bgColor indexed="64"/>
      </patternFill>
    </fill>
  </fills>
  <borders count="7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9" fontId="2" fillId="0" borderId="0" applyFont="0" applyFill="0" applyBorder="0" applyAlignment="0" applyProtection="0"/>
  </cellStyleXfs>
  <cellXfs count="532">
    <xf numFmtId="0" fontId="0" fillId="0" borderId="0" xfId="0" applyAlignment="1">
      <alignment wrapText="1"/>
    </xf>
    <xf numFmtId="0" fontId="2" fillId="0" borderId="1" xfId="0" applyFont="1" applyBorder="1"/>
    <xf numFmtId="0" fontId="6" fillId="0" borderId="3" xfId="0" applyFont="1" applyBorder="1"/>
    <xf numFmtId="0" fontId="7" fillId="0" borderId="0" xfId="0" applyFont="1"/>
    <xf numFmtId="0" fontId="8" fillId="4" borderId="4" xfId="0" applyFont="1" applyFill="1" applyBorder="1"/>
    <xf numFmtId="0" fontId="9" fillId="5" borderId="5" xfId="0" applyFont="1" applyFill="1" applyBorder="1" applyAlignment="1">
      <alignment horizontal="center" vertical="center" wrapText="1"/>
    </xf>
    <xf numFmtId="0" fontId="10" fillId="0" borderId="6" xfId="0" applyFont="1" applyBorder="1" applyAlignment="1">
      <alignment horizontal="center"/>
    </xf>
    <xf numFmtId="0" fontId="11" fillId="6" borderId="7" xfId="0" applyFont="1" applyFill="1" applyBorder="1"/>
    <xf numFmtId="0" fontId="12" fillId="0" borderId="0" xfId="0" applyFont="1"/>
    <xf numFmtId="0" fontId="14" fillId="0" borderId="10" xfId="0" applyFont="1" applyBorder="1"/>
    <xf numFmtId="0" fontId="15" fillId="0" borderId="12" xfId="0" applyFont="1" applyBorder="1"/>
    <xf numFmtId="0" fontId="16" fillId="10" borderId="13" xfId="0" applyFont="1" applyFill="1" applyBorder="1" applyAlignment="1">
      <alignment horizontal="center"/>
    </xf>
    <xf numFmtId="0" fontId="17" fillId="0" borderId="14" xfId="0" applyFont="1" applyBorder="1" applyAlignment="1">
      <alignment horizontal="center"/>
    </xf>
    <xf numFmtId="0" fontId="19" fillId="0" borderId="16" xfId="0" applyFont="1" applyBorder="1"/>
    <xf numFmtId="0" fontId="20" fillId="0" borderId="0" xfId="0" applyFont="1" applyAlignment="1">
      <alignment horizontal="center" vertical="top"/>
    </xf>
    <xf numFmtId="10" fontId="21" fillId="0" borderId="0" xfId="0" applyNumberFormat="1" applyFont="1" applyAlignment="1">
      <alignment vertical="top"/>
    </xf>
    <xf numFmtId="0" fontId="23" fillId="0" borderId="17" xfId="0" applyFont="1" applyBorder="1"/>
    <xf numFmtId="0" fontId="25" fillId="0" borderId="19" xfId="0" applyFont="1" applyBorder="1" applyAlignment="1">
      <alignment horizontal="right"/>
    </xf>
    <xf numFmtId="0" fontId="26" fillId="0" borderId="20" xfId="0" applyFont="1" applyBorder="1"/>
    <xf numFmtId="0" fontId="28" fillId="13" borderId="23" xfId="0" applyFont="1" applyFill="1" applyBorder="1" applyAlignment="1">
      <alignment horizontal="center"/>
    </xf>
    <xf numFmtId="0" fontId="29" fillId="14" borderId="24" xfId="0" applyFont="1" applyFill="1" applyBorder="1"/>
    <xf numFmtId="0" fontId="30" fillId="0" borderId="0" xfId="0" applyFont="1"/>
    <xf numFmtId="0" fontId="31" fillId="15" borderId="25" xfId="0" applyFont="1" applyFill="1" applyBorder="1"/>
    <xf numFmtId="0" fontId="34" fillId="0" borderId="28" xfId="0" applyFont="1" applyBorder="1"/>
    <xf numFmtId="164" fontId="38" fillId="0" borderId="0" xfId="0" applyNumberFormat="1" applyFont="1"/>
    <xf numFmtId="0" fontId="28" fillId="13" borderId="23" xfId="0" applyFont="1" applyFill="1" applyBorder="1" applyAlignment="1">
      <alignment horizontal="center"/>
    </xf>
    <xf numFmtId="0" fontId="0" fillId="0" borderId="0" xfId="0" applyAlignment="1">
      <alignment vertical="center" wrapText="1"/>
    </xf>
    <xf numFmtId="0" fontId="31" fillId="15" borderId="29" xfId="0" applyFont="1" applyFill="1" applyBorder="1" applyAlignment="1">
      <alignment vertical="center"/>
    </xf>
    <xf numFmtId="0" fontId="0" fillId="0" borderId="29" xfId="0" applyBorder="1" applyAlignment="1">
      <alignment wrapText="1"/>
    </xf>
    <xf numFmtId="0" fontId="41" fillId="0" borderId="29" xfId="0" applyFont="1" applyBorder="1" applyAlignment="1">
      <alignment horizontal="center" wrapText="1"/>
    </xf>
    <xf numFmtId="0" fontId="8" fillId="4" borderId="22" xfId="0" applyFont="1" applyFill="1" applyBorder="1"/>
    <xf numFmtId="0" fontId="9" fillId="5" borderId="5" xfId="0" applyFont="1" applyFill="1" applyBorder="1" applyAlignment="1">
      <alignment horizontal="left" vertical="center" wrapText="1"/>
    </xf>
    <xf numFmtId="0" fontId="3" fillId="10" borderId="13" xfId="0" applyFont="1" applyFill="1" applyBorder="1" applyAlignment="1">
      <alignment horizontal="center"/>
    </xf>
    <xf numFmtId="0" fontId="31" fillId="15" borderId="35" xfId="0" applyFont="1" applyFill="1" applyBorder="1" applyAlignment="1">
      <alignment vertical="center"/>
    </xf>
    <xf numFmtId="0" fontId="28" fillId="13" borderId="35" xfId="0" applyFont="1" applyFill="1" applyBorder="1" applyAlignment="1">
      <alignment horizontal="center"/>
    </xf>
    <xf numFmtId="0" fontId="41" fillId="0" borderId="0" xfId="0" applyFont="1" applyAlignment="1">
      <alignment horizontal="center" wrapText="1"/>
    </xf>
    <xf numFmtId="0" fontId="0" fillId="0" borderId="0" xfId="0" applyAlignment="1">
      <alignment horizontal="center" wrapText="1"/>
    </xf>
    <xf numFmtId="0" fontId="1" fillId="5" borderId="34" xfId="0" applyFont="1" applyFill="1" applyBorder="1" applyAlignment="1">
      <alignment horizontal="center" vertical="center" wrapText="1"/>
    </xf>
    <xf numFmtId="0" fontId="39" fillId="5" borderId="34" xfId="0" applyFont="1" applyFill="1" applyBorder="1" applyAlignment="1">
      <alignment horizontal="center" vertical="center" wrapText="1"/>
    </xf>
    <xf numFmtId="0" fontId="39" fillId="14" borderId="24" xfId="0" applyFont="1" applyFill="1" applyBorder="1" applyAlignment="1">
      <alignment wrapText="1"/>
    </xf>
    <xf numFmtId="0" fontId="11" fillId="6" borderId="7" xfId="0" applyFont="1" applyFill="1" applyBorder="1" applyAlignment="1">
      <alignment wrapText="1"/>
    </xf>
    <xf numFmtId="0" fontId="39" fillId="0" borderId="6" xfId="0" applyFont="1" applyBorder="1" applyAlignment="1">
      <alignment horizontal="center"/>
    </xf>
    <xf numFmtId="0" fontId="10" fillId="0" borderId="6" xfId="0" applyFont="1" applyBorder="1" applyAlignment="1">
      <alignment horizontal="center" vertical="center"/>
    </xf>
    <xf numFmtId="0" fontId="10" fillId="0" borderId="6"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6" xfId="0" applyFont="1" applyBorder="1" applyAlignment="1">
      <alignment horizontal="center" vertical="center"/>
    </xf>
    <xf numFmtId="0" fontId="41" fillId="21" borderId="29" xfId="0" applyFont="1" applyFill="1" applyBorder="1" applyAlignment="1">
      <alignment horizontal="center"/>
    </xf>
    <xf numFmtId="0" fontId="23" fillId="0" borderId="29" xfId="0" applyFont="1" applyBorder="1"/>
    <xf numFmtId="0" fontId="7" fillId="0" borderId="29" xfId="0" applyFont="1" applyBorder="1"/>
    <xf numFmtId="9" fontId="7" fillId="0" borderId="0" xfId="0" applyNumberFormat="1" applyFont="1"/>
    <xf numFmtId="0" fontId="41" fillId="0" borderId="0" xfId="0" applyFont="1" applyAlignment="1">
      <alignment wrapText="1"/>
    </xf>
    <xf numFmtId="0" fontId="0" fillId="0" borderId="0" xfId="0"/>
    <xf numFmtId="0" fontId="45" fillId="0" borderId="0" xfId="0" applyFont="1" applyFill="1"/>
    <xf numFmtId="0" fontId="0" fillId="0" borderId="0" xfId="0" applyFill="1"/>
    <xf numFmtId="0" fontId="47" fillId="0" borderId="0" xfId="0" applyFont="1" applyFill="1" applyAlignment="1">
      <alignment horizontal="right" vertical="center"/>
    </xf>
    <xf numFmtId="0" fontId="48" fillId="0" borderId="0" xfId="0" applyFont="1"/>
    <xf numFmtId="0" fontId="43" fillId="0" borderId="42" xfId="0" applyFont="1" applyBorder="1" applyAlignment="1">
      <alignment vertical="center" wrapText="1"/>
    </xf>
    <xf numFmtId="0" fontId="44" fillId="24" borderId="43" xfId="0" applyFont="1" applyFill="1" applyBorder="1" applyAlignment="1">
      <alignment horizontal="center" vertical="center" wrapText="1"/>
    </xf>
    <xf numFmtId="0" fontId="49" fillId="0" borderId="0" xfId="0" applyFont="1"/>
    <xf numFmtId="1" fontId="49" fillId="0" borderId="0" xfId="0" applyNumberFormat="1" applyFont="1" applyAlignment="1">
      <alignment horizontal="center"/>
    </xf>
    <xf numFmtId="1" fontId="50" fillId="0" borderId="0" xfId="0" applyNumberFormat="1" applyFont="1" applyAlignment="1">
      <alignment horizontal="center"/>
    </xf>
    <xf numFmtId="0" fontId="49" fillId="0" borderId="0" xfId="0" applyFont="1" applyAlignment="1">
      <alignment horizontal="center"/>
    </xf>
    <xf numFmtId="0" fontId="0" fillId="24" borderId="0" xfId="0" applyFill="1" applyAlignment="1">
      <alignment wrapText="1"/>
    </xf>
    <xf numFmtId="0" fontId="7" fillId="24" borderId="0" xfId="0" applyFont="1" applyFill="1"/>
    <xf numFmtId="0" fontId="39" fillId="0" borderId="0" xfId="0" applyFont="1"/>
    <xf numFmtId="0" fontId="8" fillId="4" borderId="0" xfId="0" applyFont="1" applyFill="1" applyBorder="1"/>
    <xf numFmtId="0" fontId="6" fillId="0" borderId="0" xfId="0" applyFont="1" applyBorder="1"/>
    <xf numFmtId="0" fontId="15" fillId="0" borderId="0" xfId="0" applyFont="1" applyBorder="1"/>
    <xf numFmtId="0" fontId="41" fillId="0" borderId="0" xfId="0" applyFont="1"/>
    <xf numFmtId="165" fontId="0" fillId="0" borderId="0" xfId="1" applyNumberFormat="1" applyFont="1" applyAlignment="1">
      <alignment wrapText="1"/>
    </xf>
    <xf numFmtId="165" fontId="0" fillId="0" borderId="0" xfId="0" applyNumberFormat="1" applyAlignment="1">
      <alignment wrapText="1"/>
    </xf>
    <xf numFmtId="0" fontId="7" fillId="0" borderId="0" xfId="0" applyFont="1" applyBorder="1" applyAlignment="1">
      <alignment horizontal="center"/>
    </xf>
    <xf numFmtId="0" fontId="41" fillId="0" borderId="0" xfId="0" applyFont="1" applyBorder="1" applyAlignment="1">
      <alignment horizontal="center" wrapText="1"/>
    </xf>
    <xf numFmtId="0" fontId="0" fillId="0" borderId="0" xfId="0" applyBorder="1" applyAlignment="1">
      <alignment horizontal="center" wrapText="1"/>
    </xf>
    <xf numFmtId="0" fontId="25" fillId="0" borderId="0" xfId="0" applyFont="1" applyBorder="1" applyAlignment="1">
      <alignment horizontal="right"/>
    </xf>
    <xf numFmtId="0" fontId="18" fillId="0" borderId="12" xfId="0" applyFont="1" applyBorder="1" applyAlignment="1">
      <alignment horizontal="center"/>
    </xf>
    <xf numFmtId="0" fontId="32" fillId="0" borderId="12" xfId="0" applyFont="1" applyBorder="1" applyAlignment="1">
      <alignment horizontal="center"/>
    </xf>
    <xf numFmtId="2" fontId="0" fillId="0" borderId="0" xfId="0" applyNumberFormat="1" applyAlignment="1">
      <alignment wrapText="1"/>
    </xf>
    <xf numFmtId="2" fontId="0" fillId="0" borderId="0" xfId="0" applyNumberFormat="1" applyAlignment="1">
      <alignment horizontal="center" wrapText="1"/>
    </xf>
    <xf numFmtId="0" fontId="39" fillId="0" borderId="0" xfId="0" applyFont="1" applyAlignment="1">
      <alignment wrapText="1"/>
    </xf>
    <xf numFmtId="0" fontId="41" fillId="0" borderId="0" xfId="0" applyFont="1" applyAlignment="1">
      <alignment horizontal="left" vertical="top"/>
    </xf>
    <xf numFmtId="9" fontId="0" fillId="0" borderId="0" xfId="0" applyNumberFormat="1" applyAlignment="1">
      <alignment wrapText="1"/>
    </xf>
    <xf numFmtId="165" fontId="7" fillId="0" borderId="0" xfId="1" applyNumberFormat="1" applyFont="1"/>
    <xf numFmtId="9" fontId="49" fillId="0" borderId="0" xfId="0" applyNumberFormat="1" applyFont="1"/>
    <xf numFmtId="0" fontId="0" fillId="0" borderId="0" xfId="0" applyAlignment="1">
      <alignment horizontal="center" wrapText="1"/>
    </xf>
    <xf numFmtId="0" fontId="0" fillId="0" borderId="0" xfId="0" applyFont="1"/>
    <xf numFmtId="0" fontId="49" fillId="0" borderId="0" xfId="0" applyFont="1" applyBorder="1" applyAlignment="1"/>
    <xf numFmtId="0" fontId="49" fillId="0" borderId="0" xfId="0" applyFont="1" applyBorder="1" applyAlignment="1">
      <alignment horizontal="left"/>
    </xf>
    <xf numFmtId="0" fontId="41" fillId="0" borderId="0" xfId="0" applyFont="1" applyAlignment="1">
      <alignment horizontal="center" vertical="center" wrapText="1"/>
    </xf>
    <xf numFmtId="0" fontId="49" fillId="0" borderId="0" xfId="0" applyFont="1" applyFill="1"/>
    <xf numFmtId="0" fontId="51" fillId="0" borderId="0" xfId="0" applyFont="1" applyAlignment="1">
      <alignment wrapText="1"/>
    </xf>
    <xf numFmtId="0" fontId="41" fillId="0" borderId="29" xfId="0" applyFont="1" applyBorder="1" applyAlignment="1">
      <alignment horizontal="center" wrapText="1"/>
    </xf>
    <xf numFmtId="0" fontId="41" fillId="0" borderId="29" xfId="0" applyFont="1" applyBorder="1" applyAlignment="1">
      <alignment wrapText="1"/>
    </xf>
    <xf numFmtId="1" fontId="50" fillId="0" borderId="0" xfId="0" applyNumberFormat="1" applyFont="1" applyAlignment="1"/>
    <xf numFmtId="0" fontId="0" fillId="0" borderId="17" xfId="0" applyBorder="1" applyAlignment="1">
      <alignment wrapText="1"/>
    </xf>
    <xf numFmtId="0" fontId="0" fillId="0" borderId="22" xfId="0" applyBorder="1" applyAlignment="1">
      <alignment wrapText="1"/>
    </xf>
    <xf numFmtId="0" fontId="0" fillId="0" borderId="51" xfId="0" applyBorder="1" applyAlignment="1">
      <alignment wrapText="1"/>
    </xf>
    <xf numFmtId="0" fontId="0" fillId="0" borderId="33" xfId="0" applyBorder="1" applyAlignment="1">
      <alignment wrapText="1"/>
    </xf>
    <xf numFmtId="0" fontId="49" fillId="0" borderId="0" xfId="0" applyNumberFormat="1" applyFont="1"/>
    <xf numFmtId="0" fontId="49" fillId="0" borderId="0" xfId="0" applyNumberFormat="1" applyFont="1" applyAlignment="1">
      <alignment horizontal="center"/>
    </xf>
    <xf numFmtId="17" fontId="49" fillId="0" borderId="0" xfId="0" applyNumberFormat="1" applyFont="1" applyAlignment="1">
      <alignment horizontal="center"/>
    </xf>
    <xf numFmtId="2" fontId="0" fillId="26" borderId="0" xfId="0" applyNumberFormat="1" applyFill="1" applyAlignment="1">
      <alignment wrapText="1"/>
    </xf>
    <xf numFmtId="2" fontId="0" fillId="27" borderId="0" xfId="0" applyNumberFormat="1" applyFill="1" applyAlignment="1">
      <alignment wrapText="1"/>
    </xf>
    <xf numFmtId="0" fontId="0" fillId="27" borderId="0" xfId="0" applyFill="1" applyAlignment="1">
      <alignment wrapText="1"/>
    </xf>
    <xf numFmtId="2" fontId="0" fillId="25" borderId="0" xfId="0" applyNumberFormat="1" applyFill="1" applyAlignment="1">
      <alignment wrapText="1"/>
    </xf>
    <xf numFmtId="2" fontId="0" fillId="0" borderId="0" xfId="0" applyNumberFormat="1" applyFill="1" applyAlignment="1">
      <alignment wrapText="1"/>
    </xf>
    <xf numFmtId="0" fontId="0" fillId="0" borderId="0" xfId="0" applyAlignment="1">
      <alignment horizontal="center" wrapText="1"/>
    </xf>
    <xf numFmtId="1" fontId="50" fillId="0" borderId="0" xfId="0" applyNumberFormat="1" applyFont="1" applyAlignment="1">
      <alignment horizontal="center"/>
    </xf>
    <xf numFmtId="0" fontId="41" fillId="0" borderId="0" xfId="0" applyFont="1" applyAlignment="1">
      <alignment horizontal="center" vertical="center" wrapText="1"/>
    </xf>
    <xf numFmtId="0" fontId="39" fillId="0" borderId="29" xfId="0" applyFont="1" applyBorder="1" applyAlignment="1">
      <alignment horizontal="center"/>
    </xf>
    <xf numFmtId="0" fontId="41" fillId="0" borderId="0" xfId="0" applyFont="1" applyAlignment="1">
      <alignment horizontal="center" vertical="center" wrapText="1"/>
    </xf>
    <xf numFmtId="0" fontId="23" fillId="0" borderId="0" xfId="0" applyFont="1" applyBorder="1"/>
    <xf numFmtId="0" fontId="0" fillId="0" borderId="0" xfId="0" applyFont="1" applyBorder="1"/>
    <xf numFmtId="0" fontId="51" fillId="0" borderId="0" xfId="0" applyFont="1"/>
    <xf numFmtId="0" fontId="0" fillId="0" borderId="0" xfId="0" applyFill="1" applyAlignment="1">
      <alignment wrapText="1"/>
    </xf>
    <xf numFmtId="0" fontId="41" fillId="0" borderId="0" xfId="0" applyFont="1" applyFill="1" applyAlignment="1">
      <alignment wrapText="1"/>
    </xf>
    <xf numFmtId="0" fontId="0" fillId="0" borderId="0" xfId="0" applyFill="1" applyBorder="1" applyAlignment="1">
      <alignment horizontal="center" wrapText="1"/>
    </xf>
    <xf numFmtId="0" fontId="41" fillId="0" borderId="0" xfId="0" applyFont="1" applyFill="1" applyAlignment="1">
      <alignment horizontal="center" vertical="center" wrapText="1"/>
    </xf>
    <xf numFmtId="0" fontId="41" fillId="0" borderId="0" xfId="0" applyFont="1" applyBorder="1"/>
    <xf numFmtId="0" fontId="41" fillId="0" borderId="0" xfId="0" applyFont="1" applyFill="1" applyBorder="1"/>
    <xf numFmtId="1" fontId="50" fillId="0" borderId="0" xfId="0" applyNumberFormat="1" applyFont="1" applyAlignment="1">
      <alignment horizontal="left"/>
    </xf>
    <xf numFmtId="0" fontId="0" fillId="23" borderId="0" xfId="0" applyFill="1" applyAlignment="1">
      <alignment wrapText="1"/>
    </xf>
    <xf numFmtId="0" fontId="10" fillId="0" borderId="29" xfId="0" applyFont="1" applyBorder="1" applyAlignment="1">
      <alignment horizontal="center"/>
    </xf>
    <xf numFmtId="0" fontId="26" fillId="0" borderId="29" xfId="0" applyFont="1" applyBorder="1" applyAlignment="1">
      <alignment horizontal="center"/>
    </xf>
    <xf numFmtId="0" fontId="50" fillId="31" borderId="29" xfId="0" applyFont="1" applyFill="1" applyBorder="1" applyAlignment="1">
      <alignment horizontal="center" vertical="center"/>
    </xf>
    <xf numFmtId="0" fontId="51" fillId="29" borderId="30" xfId="0" applyFont="1" applyFill="1" applyBorder="1" applyAlignment="1">
      <alignment horizontal="center" vertical="center"/>
    </xf>
    <xf numFmtId="0" fontId="40" fillId="3" borderId="30" xfId="0" applyFont="1" applyFill="1" applyBorder="1" applyAlignment="1">
      <alignment horizontal="center"/>
    </xf>
    <xf numFmtId="0" fontId="50" fillId="30" borderId="29" xfId="0" applyFont="1" applyFill="1" applyBorder="1" applyAlignment="1">
      <alignment horizontal="center" vertical="center"/>
    </xf>
    <xf numFmtId="0" fontId="2" fillId="0" borderId="0" xfId="0" applyFont="1" applyBorder="1"/>
    <xf numFmtId="0" fontId="50" fillId="30" borderId="53" xfId="0" applyFont="1" applyFill="1" applyBorder="1" applyAlignment="1">
      <alignment horizontal="center" vertical="center"/>
    </xf>
    <xf numFmtId="0" fontId="50" fillId="30" borderId="39" xfId="0" applyFont="1" applyFill="1" applyBorder="1" applyAlignment="1">
      <alignment horizontal="center" vertical="center"/>
    </xf>
    <xf numFmtId="0" fontId="10" fillId="0" borderId="53" xfId="0" applyFont="1" applyBorder="1" applyAlignment="1">
      <alignment horizontal="center"/>
    </xf>
    <xf numFmtId="0" fontId="10" fillId="0" borderId="39" xfId="0" applyFont="1" applyBorder="1" applyAlignment="1">
      <alignment horizontal="center"/>
    </xf>
    <xf numFmtId="0" fontId="39" fillId="0" borderId="53" xfId="0" applyFont="1" applyBorder="1" applyAlignment="1">
      <alignment horizontal="center"/>
    </xf>
    <xf numFmtId="0" fontId="22" fillId="11" borderId="22" xfId="0" applyFont="1" applyFill="1" applyBorder="1"/>
    <xf numFmtId="0" fontId="40" fillId="3" borderId="58" xfId="0" applyFont="1" applyFill="1" applyBorder="1" applyAlignment="1">
      <alignment horizontal="center"/>
    </xf>
    <xf numFmtId="0" fontId="4" fillId="3" borderId="59" xfId="0" applyFont="1" applyFill="1" applyBorder="1" applyAlignment="1">
      <alignment horizontal="center"/>
    </xf>
    <xf numFmtId="0" fontId="51" fillId="29" borderId="58" xfId="0" applyFont="1" applyFill="1" applyBorder="1" applyAlignment="1">
      <alignment horizontal="center" vertical="center"/>
    </xf>
    <xf numFmtId="0" fontId="51" fillId="29" borderId="59" xfId="0" applyFont="1" applyFill="1" applyBorder="1" applyAlignment="1">
      <alignment horizontal="center" vertical="center"/>
    </xf>
    <xf numFmtId="0" fontId="50" fillId="31" borderId="53" xfId="0" applyFont="1" applyFill="1" applyBorder="1" applyAlignment="1">
      <alignment horizontal="center" vertical="center"/>
    </xf>
    <xf numFmtId="0" fontId="52" fillId="31" borderId="29" xfId="0" applyFont="1" applyFill="1" applyBorder="1" applyAlignment="1">
      <alignment horizontal="center" vertical="center" wrapText="1"/>
    </xf>
    <xf numFmtId="0" fontId="10" fillId="0" borderId="59" xfId="0" applyFont="1" applyBorder="1" applyAlignment="1">
      <alignment horizontal="center"/>
    </xf>
    <xf numFmtId="0" fontId="52" fillId="31" borderId="39" xfId="0" applyFont="1" applyFill="1" applyBorder="1" applyAlignment="1">
      <alignment horizontal="center" vertical="center" wrapText="1"/>
    </xf>
    <xf numFmtId="2" fontId="46" fillId="20" borderId="31" xfId="0" applyNumberFormat="1" applyFont="1" applyFill="1" applyBorder="1" applyAlignment="1">
      <alignment horizontal="center" vertical="center"/>
    </xf>
    <xf numFmtId="2" fontId="46" fillId="20" borderId="29" xfId="0" applyNumberFormat="1" applyFont="1" applyFill="1" applyBorder="1" applyAlignment="1">
      <alignment horizontal="center" vertical="center"/>
    </xf>
    <xf numFmtId="2" fontId="46" fillId="0" borderId="34" xfId="0" applyNumberFormat="1" applyFont="1" applyFill="1" applyBorder="1" applyAlignment="1">
      <alignment horizontal="center" vertical="center"/>
    </xf>
    <xf numFmtId="0" fontId="0" fillId="0" borderId="0" xfId="0" applyFill="1" applyAlignment="1">
      <alignment horizontal="center"/>
    </xf>
    <xf numFmtId="0" fontId="14" fillId="0" borderId="0" xfId="0" applyFont="1" applyBorder="1"/>
    <xf numFmtId="0" fontId="40" fillId="17" borderId="48" xfId="0" applyFont="1" applyFill="1" applyBorder="1" applyAlignment="1">
      <alignment horizontal="center" vertical="center" wrapText="1"/>
    </xf>
    <xf numFmtId="0" fontId="35" fillId="17" borderId="49" xfId="0" applyFont="1" applyFill="1" applyBorder="1"/>
    <xf numFmtId="0" fontId="51" fillId="0" borderId="61" xfId="0" applyFont="1" applyBorder="1" applyAlignment="1">
      <alignment horizontal="center"/>
    </xf>
    <xf numFmtId="0" fontId="51" fillId="0" borderId="62" xfId="0" applyFont="1" applyBorder="1" applyAlignment="1">
      <alignment horizontal="center"/>
    </xf>
    <xf numFmtId="0" fontId="10" fillId="0" borderId="54" xfId="0" applyFont="1" applyBorder="1" applyAlignment="1">
      <alignment horizontal="center"/>
    </xf>
    <xf numFmtId="0" fontId="10" fillId="0" borderId="40" xfId="0" applyFont="1" applyBorder="1" applyAlignment="1">
      <alignment horizontal="center"/>
    </xf>
    <xf numFmtId="0" fontId="10" fillId="0" borderId="41" xfId="0" applyFont="1" applyBorder="1" applyAlignment="1">
      <alignment horizontal="center"/>
    </xf>
    <xf numFmtId="0" fontId="26" fillId="0" borderId="40" xfId="0" applyFont="1" applyBorder="1" applyAlignment="1">
      <alignment horizontal="center"/>
    </xf>
    <xf numFmtId="0" fontId="41" fillId="0" borderId="0" xfId="0" applyFont="1" applyAlignment="1">
      <alignment horizontal="right" wrapText="1"/>
    </xf>
    <xf numFmtId="0" fontId="0" fillId="0" borderId="0" xfId="0" applyAlignment="1">
      <alignment horizontal="center" wrapText="1"/>
    </xf>
    <xf numFmtId="0" fontId="41" fillId="0" borderId="0" xfId="0" applyFont="1" applyAlignment="1">
      <alignment horizontal="center" vertical="center" wrapText="1"/>
    </xf>
    <xf numFmtId="0" fontId="41" fillId="0" borderId="16" xfId="0" applyFont="1" applyBorder="1" applyAlignment="1">
      <alignment horizontal="center"/>
    </xf>
    <xf numFmtId="0" fontId="7" fillId="0" borderId="16" xfId="0" applyFont="1" applyBorder="1" applyAlignment="1">
      <alignment horizontal="center"/>
    </xf>
    <xf numFmtId="0" fontId="54" fillId="34" borderId="13" xfId="0" applyFont="1" applyFill="1" applyBorder="1" applyAlignment="1">
      <alignment horizontal="center"/>
    </xf>
    <xf numFmtId="0" fontId="29" fillId="33" borderId="24" xfId="0" applyFont="1" applyFill="1" applyBorder="1"/>
    <xf numFmtId="0" fontId="39" fillId="33" borderId="29" xfId="0" applyFont="1" applyFill="1" applyBorder="1"/>
    <xf numFmtId="0" fontId="45" fillId="23" borderId="0" xfId="0" applyFont="1" applyFill="1" applyAlignment="1">
      <alignment horizontal="center" wrapText="1"/>
    </xf>
    <xf numFmtId="0" fontId="0" fillId="0" borderId="0" xfId="0" applyAlignment="1">
      <alignment horizontal="center" wrapText="1"/>
    </xf>
    <xf numFmtId="0" fontId="41" fillId="0" borderId="0" xfId="0" applyFont="1" applyAlignment="1">
      <alignment horizontal="center" vertical="center" wrapText="1"/>
    </xf>
    <xf numFmtId="1" fontId="50" fillId="0" borderId="0" xfId="0" applyNumberFormat="1" applyFont="1" applyAlignment="1">
      <alignment horizontal="left"/>
    </xf>
    <xf numFmtId="0" fontId="0" fillId="0" borderId="0" xfId="0" applyAlignment="1">
      <alignment horizontal="left" wrapText="1"/>
    </xf>
    <xf numFmtId="0" fontId="41" fillId="0" borderId="0" xfId="0" applyFont="1" applyAlignment="1">
      <alignment horizontal="center" wrapText="1"/>
    </xf>
    <xf numFmtId="0" fontId="0" fillId="0" borderId="0" xfId="0" applyAlignment="1">
      <alignment horizontal="center" wrapText="1"/>
    </xf>
    <xf numFmtId="0" fontId="41" fillId="0" borderId="0" xfId="0" applyFont="1" applyAlignment="1">
      <alignment horizontal="center" vertical="center" wrapText="1"/>
    </xf>
    <xf numFmtId="0" fontId="41" fillId="0" borderId="29" xfId="0" applyFont="1" applyBorder="1" applyAlignment="1">
      <alignment horizontal="center"/>
    </xf>
    <xf numFmtId="0" fontId="49" fillId="35" borderId="0" xfId="0" applyFont="1" applyFill="1"/>
    <xf numFmtId="1" fontId="49" fillId="35" borderId="0" xfId="0" applyNumberFormat="1" applyFont="1" applyFill="1" applyAlignment="1">
      <alignment horizontal="center"/>
    </xf>
    <xf numFmtId="0" fontId="41" fillId="0" borderId="0" xfId="0" applyFont="1" applyAlignment="1">
      <alignment horizontal="center" wrapText="1"/>
    </xf>
    <xf numFmtId="0" fontId="0" fillId="0" borderId="0" xfId="0" applyAlignment="1">
      <alignment horizontal="center" wrapText="1"/>
    </xf>
    <xf numFmtId="0" fontId="41" fillId="0" borderId="0" xfId="0" applyFont="1" applyAlignment="1">
      <alignment horizontal="center" vertical="center" wrapText="1"/>
    </xf>
    <xf numFmtId="0" fontId="41" fillId="0" borderId="29" xfId="0" applyFont="1" applyBorder="1" applyAlignment="1">
      <alignment horizontal="center"/>
    </xf>
    <xf numFmtId="0" fontId="49" fillId="0" borderId="0" xfId="0" applyFont="1" applyAlignment="1">
      <alignment horizontal="left"/>
    </xf>
    <xf numFmtId="2" fontId="46" fillId="22" borderId="29" xfId="0" applyNumberFormat="1" applyFont="1" applyFill="1" applyBorder="1" applyAlignment="1">
      <alignment horizontal="center" vertical="center"/>
    </xf>
    <xf numFmtId="2" fontId="0" fillId="25" borderId="0" xfId="0" applyNumberFormat="1" applyFill="1" applyAlignment="1">
      <alignment horizontal="center" wrapText="1"/>
    </xf>
    <xf numFmtId="0" fontId="41" fillId="0" borderId="35" xfId="0" applyFont="1" applyBorder="1" applyAlignment="1">
      <alignment horizontal="center" textRotation="255"/>
    </xf>
    <xf numFmtId="0" fontId="41" fillId="0" borderId="29" xfId="0" applyFont="1" applyBorder="1" applyAlignment="1"/>
    <xf numFmtId="0" fontId="55" fillId="0" borderId="29" xfId="0" applyFont="1" applyBorder="1" applyAlignment="1">
      <alignment horizontal="center" wrapText="1"/>
    </xf>
    <xf numFmtId="0" fontId="0" fillId="0" borderId="0" xfId="0" applyAlignment="1">
      <alignment horizontal="center" vertical="center"/>
    </xf>
    <xf numFmtId="2" fontId="46" fillId="23" borderId="29" xfId="0" applyNumberFormat="1" applyFont="1" applyFill="1" applyBorder="1" applyAlignment="1">
      <alignment horizontal="center" vertical="center"/>
    </xf>
    <xf numFmtId="1" fontId="50" fillId="0" borderId="0" xfId="0" applyNumberFormat="1" applyFont="1" applyAlignment="1">
      <alignment horizontal="center"/>
    </xf>
    <xf numFmtId="0" fontId="7" fillId="0" borderId="0" xfId="0" applyFont="1" applyAlignment="1">
      <alignment vertical="top"/>
    </xf>
    <xf numFmtId="0" fontId="0" fillId="0" borderId="29" xfId="0" applyFont="1" applyBorder="1" applyAlignment="1">
      <alignment horizontal="center"/>
    </xf>
    <xf numFmtId="0" fontId="41" fillId="0" borderId="29" xfId="0" applyFont="1" applyBorder="1" applyAlignment="1">
      <alignment horizontal="center"/>
    </xf>
    <xf numFmtId="0" fontId="0" fillId="24" borderId="0" xfId="0" applyFont="1" applyFill="1"/>
    <xf numFmtId="0" fontId="0" fillId="0" borderId="0" xfId="0" applyFont="1" applyAlignment="1">
      <alignment vertical="top"/>
    </xf>
    <xf numFmtId="2" fontId="46" fillId="20" borderId="47" xfId="0" applyNumberFormat="1" applyFont="1" applyFill="1" applyBorder="1" applyAlignment="1">
      <alignment horizontal="center" vertical="center"/>
    </xf>
    <xf numFmtId="2" fontId="46" fillId="20" borderId="40" xfId="0" applyNumberFormat="1" applyFont="1" applyFill="1" applyBorder="1" applyAlignment="1">
      <alignment horizontal="center" vertical="center"/>
    </xf>
    <xf numFmtId="2" fontId="46" fillId="22" borderId="40" xfId="0" applyNumberFormat="1" applyFont="1" applyFill="1" applyBorder="1" applyAlignment="1">
      <alignment horizontal="center" vertical="center"/>
    </xf>
    <xf numFmtId="2" fontId="46" fillId="23" borderId="40" xfId="0" applyNumberFormat="1" applyFont="1" applyFill="1" applyBorder="1" applyAlignment="1">
      <alignment horizontal="center" vertical="center"/>
    </xf>
    <xf numFmtId="0" fontId="56" fillId="24" borderId="0" xfId="0" applyFont="1" applyFill="1" applyBorder="1"/>
    <xf numFmtId="0" fontId="6" fillId="24" borderId="0" xfId="0" applyFont="1" applyFill="1" applyBorder="1"/>
    <xf numFmtId="0" fontId="15" fillId="24" borderId="0" xfId="0" applyFont="1" applyFill="1" applyBorder="1"/>
    <xf numFmtId="0" fontId="23" fillId="0" borderId="29" xfId="0" applyFont="1" applyBorder="1" applyAlignment="1">
      <alignment horizontal="center"/>
    </xf>
    <xf numFmtId="0" fontId="41" fillId="0" borderId="0" xfId="0" applyFont="1" applyAlignment="1">
      <alignment horizontal="center" wrapText="1"/>
    </xf>
    <xf numFmtId="0" fontId="0" fillId="0" borderId="0" xfId="0" applyAlignment="1">
      <alignment horizontal="center" wrapText="1"/>
    </xf>
    <xf numFmtId="0" fontId="0" fillId="0" borderId="29" xfId="0" applyFont="1" applyBorder="1" applyAlignment="1">
      <alignment horizontal="center"/>
    </xf>
    <xf numFmtId="0" fontId="7" fillId="0" borderId="29" xfId="0" applyFont="1" applyBorder="1" applyAlignment="1">
      <alignment horizontal="center"/>
    </xf>
    <xf numFmtId="0" fontId="41" fillId="0" borderId="29" xfId="0" applyFont="1" applyBorder="1" applyAlignment="1">
      <alignment horizontal="center"/>
    </xf>
    <xf numFmtId="0" fontId="1" fillId="5" borderId="5" xfId="0" applyFont="1" applyFill="1" applyBorder="1" applyAlignment="1">
      <alignment horizontal="center" vertical="center" wrapText="1"/>
    </xf>
    <xf numFmtId="0" fontId="19" fillId="0" borderId="0" xfId="0" applyFont="1" applyBorder="1"/>
    <xf numFmtId="0" fontId="39" fillId="0" borderId="20" xfId="0" applyFont="1" applyBorder="1" applyAlignment="1">
      <alignment horizontal="center"/>
    </xf>
    <xf numFmtId="0" fontId="41" fillId="0" borderId="0" xfId="0" applyFont="1" applyAlignment="1">
      <alignment horizontal="center" wrapText="1"/>
    </xf>
    <xf numFmtId="0" fontId="0" fillId="0" borderId="0" xfId="0" applyAlignment="1">
      <alignment horizontal="left" wrapText="1"/>
    </xf>
    <xf numFmtId="0" fontId="0" fillId="0" borderId="0" xfId="0" applyAlignment="1">
      <alignment horizontal="center" wrapText="1"/>
    </xf>
    <xf numFmtId="0" fontId="41" fillId="0" borderId="29" xfId="0" applyFont="1" applyBorder="1" applyAlignment="1">
      <alignment horizontal="center" wrapText="1"/>
    </xf>
    <xf numFmtId="0" fontId="41" fillId="0" borderId="0" xfId="0" applyFont="1" applyAlignment="1">
      <alignment horizontal="center" vertical="center" wrapText="1"/>
    </xf>
    <xf numFmtId="0" fontId="0" fillId="0" borderId="29" xfId="0" applyFont="1" applyBorder="1" applyAlignment="1">
      <alignment horizontal="center"/>
    </xf>
    <xf numFmtId="0" fontId="7" fillId="0" borderId="29" xfId="0" applyFont="1" applyBorder="1" applyAlignment="1">
      <alignment horizontal="center"/>
    </xf>
    <xf numFmtId="1" fontId="50" fillId="0" borderId="0" xfId="0" applyNumberFormat="1" applyFont="1" applyAlignment="1">
      <alignment horizontal="left"/>
    </xf>
    <xf numFmtId="0" fontId="49" fillId="0" borderId="0" xfId="0" applyFont="1" applyAlignment="1">
      <alignment horizontal="left"/>
    </xf>
    <xf numFmtId="0" fontId="0" fillId="0" borderId="0" xfId="0" applyAlignment="1">
      <alignment horizontal="center" vertical="center"/>
    </xf>
    <xf numFmtId="0" fontId="41" fillId="0" borderId="0" xfId="0" applyFont="1" applyAlignment="1">
      <alignment horizontal="center" wrapText="1"/>
    </xf>
    <xf numFmtId="0" fontId="0" fillId="0" borderId="0" xfId="0" applyAlignment="1">
      <alignment horizontal="center" wrapText="1"/>
    </xf>
    <xf numFmtId="0" fontId="41" fillId="0" borderId="29" xfId="0" applyFont="1" applyBorder="1" applyAlignment="1">
      <alignment horizontal="center" wrapText="1"/>
    </xf>
    <xf numFmtId="0" fontId="41" fillId="0" borderId="29" xfId="0" applyFont="1" applyBorder="1" applyAlignment="1">
      <alignment horizontal="center"/>
    </xf>
    <xf numFmtId="0" fontId="1" fillId="0" borderId="29" xfId="0" applyFont="1" applyBorder="1" applyAlignment="1">
      <alignment horizontal="center"/>
    </xf>
    <xf numFmtId="0" fontId="41" fillId="6" borderId="7" xfId="0" applyFont="1" applyFill="1" applyBorder="1"/>
    <xf numFmtId="0" fontId="51" fillId="0" borderId="0" xfId="0" applyFont="1" applyFill="1" applyBorder="1" applyAlignment="1">
      <alignment horizontal="left" vertical="center" wrapText="1"/>
    </xf>
    <xf numFmtId="0" fontId="51" fillId="5" borderId="29" xfId="0" applyFont="1" applyFill="1" applyBorder="1" applyAlignment="1">
      <alignment horizontal="left" vertical="center" wrapText="1"/>
    </xf>
    <xf numFmtId="0" fontId="6" fillId="0" borderId="17" xfId="0" applyFont="1" applyBorder="1"/>
    <xf numFmtId="0" fontId="41" fillId="6" borderId="29" xfId="0" applyFont="1" applyFill="1" applyBorder="1"/>
    <xf numFmtId="0" fontId="41" fillId="0" borderId="0" xfId="0" applyFont="1" applyAlignment="1">
      <alignment horizontal="center" wrapText="1"/>
    </xf>
    <xf numFmtId="0" fontId="39" fillId="0" borderId="0" xfId="0" applyFont="1" applyAlignment="1">
      <alignment horizontal="left" wrapText="1"/>
    </xf>
    <xf numFmtId="0" fontId="39" fillId="0" borderId="0" xfId="0" applyFont="1" applyAlignment="1">
      <alignment horizontal="center" wrapText="1"/>
    </xf>
    <xf numFmtId="0" fontId="0" fillId="0" borderId="0" xfId="0" applyAlignment="1">
      <alignment horizontal="center" wrapText="1"/>
    </xf>
    <xf numFmtId="1" fontId="50" fillId="0" borderId="0" xfId="0" applyNumberFormat="1" applyFont="1" applyAlignment="1">
      <alignment horizontal="center"/>
    </xf>
    <xf numFmtId="0" fontId="0" fillId="0" borderId="29" xfId="0" applyFont="1" applyBorder="1" applyAlignment="1">
      <alignment horizontal="center"/>
    </xf>
    <xf numFmtId="0" fontId="41" fillId="0" borderId="29" xfId="0" applyFont="1" applyBorder="1" applyAlignment="1">
      <alignment horizontal="center"/>
    </xf>
    <xf numFmtId="0" fontId="41" fillId="0" borderId="0" xfId="0" applyFont="1" applyAlignment="1">
      <alignment horizontal="center" wrapText="1"/>
    </xf>
    <xf numFmtId="0" fontId="39" fillId="0" borderId="29" xfId="0" applyFont="1" applyBorder="1" applyAlignment="1">
      <alignment horizontal="center"/>
    </xf>
    <xf numFmtId="0" fontId="0" fillId="0" borderId="0" xfId="0" applyAlignment="1">
      <alignment horizontal="center" wrapText="1"/>
    </xf>
    <xf numFmtId="1" fontId="50" fillId="0" borderId="0" xfId="0" applyNumberFormat="1" applyFont="1" applyAlignment="1">
      <alignment horizontal="center"/>
    </xf>
    <xf numFmtId="1" fontId="50" fillId="0" borderId="0" xfId="0" applyNumberFormat="1" applyFont="1" applyAlignment="1">
      <alignment horizontal="left"/>
    </xf>
    <xf numFmtId="0" fontId="51" fillId="5" borderId="5" xfId="0" applyFont="1" applyFill="1" applyBorder="1" applyAlignment="1">
      <alignment horizontal="center" vertical="center" wrapText="1"/>
    </xf>
    <xf numFmtId="0" fontId="51" fillId="5" borderId="29" xfId="0" applyFont="1" applyFill="1" applyBorder="1" applyAlignment="1">
      <alignment horizontal="center" vertical="center" wrapText="1"/>
    </xf>
    <xf numFmtId="0" fontId="24" fillId="0" borderId="18" xfId="0" applyFont="1" applyBorder="1" applyAlignment="1">
      <alignment horizontal="center"/>
    </xf>
    <xf numFmtId="0" fontId="18" fillId="0" borderId="15" xfId="0" applyFont="1" applyBorder="1" applyAlignment="1">
      <alignment horizontal="center"/>
    </xf>
    <xf numFmtId="0" fontId="32" fillId="0" borderId="26" xfId="0" applyFont="1" applyBorder="1" applyAlignment="1">
      <alignment horizontal="center"/>
    </xf>
    <xf numFmtId="0" fontId="39" fillId="0" borderId="0" xfId="0" applyFont="1" applyAlignment="1">
      <alignment horizontal="center" wrapText="1"/>
    </xf>
    <xf numFmtId="0" fontId="39" fillId="0" borderId="0" xfId="0" applyFont="1" applyAlignment="1">
      <alignment horizontal="left" wrapText="1"/>
    </xf>
    <xf numFmtId="0" fontId="1" fillId="14" borderId="24" xfId="0" applyFont="1" applyFill="1" applyBorder="1" applyAlignment="1">
      <alignment wrapText="1"/>
    </xf>
    <xf numFmtId="0" fontId="2" fillId="0" borderId="29" xfId="0" applyFont="1" applyBorder="1" applyAlignment="1">
      <alignment horizontal="center"/>
    </xf>
    <xf numFmtId="0" fontId="2" fillId="0" borderId="0" xfId="0" applyFont="1" applyAlignment="1">
      <alignment wrapText="1"/>
    </xf>
    <xf numFmtId="0" fontId="1" fillId="0" borderId="6" xfId="0" applyFont="1" applyBorder="1" applyAlignment="1">
      <alignment horizontal="center" vertical="center"/>
    </xf>
    <xf numFmtId="0" fontId="41" fillId="0" borderId="32" xfId="0" applyFont="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43" fillId="20" borderId="29" xfId="0" applyFont="1" applyFill="1" applyBorder="1" applyAlignment="1">
      <alignment horizontal="center" vertical="center" wrapText="1"/>
    </xf>
    <xf numFmtId="0" fontId="43" fillId="23" borderId="29" xfId="0" applyFont="1" applyFill="1" applyBorder="1" applyAlignment="1">
      <alignment horizontal="center" vertical="center" wrapText="1"/>
    </xf>
    <xf numFmtId="0" fontId="43" fillId="0" borderId="49" xfId="0" applyFont="1" applyBorder="1" applyAlignment="1">
      <alignment vertical="center" wrapText="1"/>
    </xf>
    <xf numFmtId="0" fontId="43" fillId="20" borderId="31" xfId="0" applyFont="1" applyFill="1" applyBorder="1" applyAlignment="1">
      <alignment horizontal="center" vertical="center" wrapText="1"/>
    </xf>
    <xf numFmtId="0" fontId="43" fillId="22" borderId="29" xfId="0" applyFont="1" applyFill="1" applyBorder="1" applyAlignment="1">
      <alignment horizontal="center" vertical="center" wrapText="1"/>
    </xf>
    <xf numFmtId="0" fontId="43" fillId="20" borderId="32" xfId="0" applyFont="1" applyFill="1" applyBorder="1" applyAlignment="1">
      <alignment horizontal="center" vertical="center" wrapText="1"/>
    </xf>
    <xf numFmtId="2" fontId="46" fillId="20" borderId="32" xfId="0" applyNumberFormat="1" applyFont="1" applyFill="1" applyBorder="1" applyAlignment="1">
      <alignment horizontal="center" vertical="center"/>
    </xf>
    <xf numFmtId="2" fontId="46" fillId="20" borderId="65" xfId="0" applyNumberFormat="1" applyFont="1" applyFill="1" applyBorder="1" applyAlignment="1">
      <alignment horizontal="center" vertical="center"/>
    </xf>
    <xf numFmtId="0" fontId="43" fillId="22" borderId="53" xfId="0" applyFont="1" applyFill="1" applyBorder="1" applyAlignment="1">
      <alignment horizontal="center" vertical="center" wrapText="1"/>
    </xf>
    <xf numFmtId="0" fontId="43" fillId="22" borderId="39" xfId="0" applyFont="1" applyFill="1" applyBorder="1" applyAlignment="1">
      <alignment horizontal="center" vertical="center" wrapText="1"/>
    </xf>
    <xf numFmtId="2" fontId="46" fillId="22" borderId="53" xfId="0" applyNumberFormat="1" applyFont="1" applyFill="1" applyBorder="1" applyAlignment="1">
      <alignment horizontal="center" vertical="center"/>
    </xf>
    <xf numFmtId="2" fontId="46" fillId="22" borderId="39" xfId="0" applyNumberFormat="1" applyFont="1" applyFill="1" applyBorder="1" applyAlignment="1">
      <alignment horizontal="center" vertical="center"/>
    </xf>
    <xf numFmtId="2" fontId="46" fillId="22" borderId="54" xfId="0" applyNumberFormat="1" applyFont="1" applyFill="1" applyBorder="1" applyAlignment="1">
      <alignment horizontal="center" vertical="center"/>
    </xf>
    <xf numFmtId="2" fontId="46" fillId="22" borderId="41" xfId="0" applyNumberFormat="1" applyFont="1" applyFill="1" applyBorder="1" applyAlignment="1">
      <alignment horizontal="center" vertical="center"/>
    </xf>
    <xf numFmtId="0" fontId="53" fillId="24" borderId="59" xfId="0" applyFont="1" applyFill="1" applyBorder="1" applyAlignment="1">
      <alignment horizontal="center" vertical="center" wrapText="1"/>
    </xf>
    <xf numFmtId="2" fontId="46" fillId="24" borderId="59" xfId="0" applyNumberFormat="1" applyFont="1" applyFill="1" applyBorder="1" applyAlignment="1">
      <alignment horizontal="center" vertical="center"/>
    </xf>
    <xf numFmtId="2" fontId="46" fillId="24" borderId="62" xfId="0" applyNumberFormat="1" applyFont="1" applyFill="1" applyBorder="1" applyAlignment="1">
      <alignment horizontal="center" vertical="center"/>
    </xf>
    <xf numFmtId="0" fontId="43" fillId="23" borderId="53" xfId="0" applyFont="1" applyFill="1" applyBorder="1" applyAlignment="1">
      <alignment horizontal="center" vertical="center" wrapText="1"/>
    </xf>
    <xf numFmtId="0" fontId="43" fillId="23" borderId="39" xfId="0" applyFont="1" applyFill="1" applyBorder="1" applyAlignment="1">
      <alignment horizontal="center" vertical="center" wrapText="1"/>
    </xf>
    <xf numFmtId="2" fontId="46" fillId="23" borderId="53" xfId="0" applyNumberFormat="1" applyFont="1" applyFill="1" applyBorder="1" applyAlignment="1">
      <alignment horizontal="center" vertical="center"/>
    </xf>
    <xf numFmtId="2" fontId="46" fillId="23" borderId="39" xfId="0" applyNumberFormat="1" applyFont="1" applyFill="1" applyBorder="1" applyAlignment="1">
      <alignment horizontal="center" vertical="center"/>
    </xf>
    <xf numFmtId="2" fontId="46" fillId="23" borderId="54" xfId="0" applyNumberFormat="1" applyFont="1" applyFill="1" applyBorder="1" applyAlignment="1">
      <alignment horizontal="center" vertical="center"/>
    </xf>
    <xf numFmtId="2" fontId="46" fillId="23" borderId="41" xfId="0" applyNumberFormat="1" applyFont="1" applyFill="1" applyBorder="1" applyAlignment="1">
      <alignment horizontal="center" vertical="center"/>
    </xf>
    <xf numFmtId="0" fontId="1" fillId="0" borderId="39" xfId="0" applyFont="1" applyBorder="1" applyAlignment="1">
      <alignment horizontal="center"/>
    </xf>
    <xf numFmtId="0" fontId="43" fillId="0" borderId="50" xfId="0" applyFont="1" applyBorder="1" applyAlignment="1">
      <alignment vertical="center" wrapText="1"/>
    </xf>
    <xf numFmtId="0" fontId="39" fillId="0" borderId="0" xfId="0" applyFont="1" applyAlignment="1">
      <alignment horizontal="center" wrapText="1"/>
    </xf>
    <xf numFmtId="0" fontId="41" fillId="0" borderId="0" xfId="0" applyFont="1" applyAlignment="1">
      <alignment horizontal="center" wrapText="1"/>
    </xf>
    <xf numFmtId="0" fontId="39" fillId="0" borderId="0" xfId="0" applyFont="1" applyAlignment="1">
      <alignment horizontal="left" wrapText="1"/>
    </xf>
    <xf numFmtId="0" fontId="0" fillId="0" borderId="0" xfId="0" applyAlignment="1">
      <alignment horizontal="center" wrapText="1"/>
    </xf>
    <xf numFmtId="1" fontId="50" fillId="0" borderId="0" xfId="0" applyNumberFormat="1" applyFont="1" applyAlignment="1">
      <alignment horizontal="center"/>
    </xf>
    <xf numFmtId="1" fontId="50" fillId="0" borderId="0" xfId="0" applyNumberFormat="1" applyFont="1" applyAlignment="1">
      <alignment horizontal="left"/>
    </xf>
    <xf numFmtId="0" fontId="1" fillId="14" borderId="29" xfId="0" applyFont="1" applyFill="1" applyBorder="1" applyAlignment="1">
      <alignment wrapText="1"/>
    </xf>
    <xf numFmtId="0" fontId="2" fillId="0" borderId="29" xfId="0" applyFont="1" applyBorder="1" applyAlignment="1">
      <alignment horizontal="center" vertical="center" wrapText="1"/>
    </xf>
    <xf numFmtId="0" fontId="41" fillId="0" borderId="29" xfId="0" applyFont="1" applyBorder="1" applyAlignment="1">
      <alignment horizontal="center" vertical="center" wrapText="1"/>
    </xf>
    <xf numFmtId="0" fontId="43" fillId="24" borderId="49" xfId="0" applyFont="1" applyFill="1" applyBorder="1" applyAlignment="1">
      <alignment vertical="center" wrapText="1"/>
    </xf>
    <xf numFmtId="0" fontId="1" fillId="14" borderId="24" xfId="0" applyFont="1" applyFill="1" applyBorder="1"/>
    <xf numFmtId="0" fontId="1" fillId="0" borderId="6" xfId="0" applyFont="1" applyBorder="1" applyAlignment="1">
      <alignment horizontal="center"/>
    </xf>
    <xf numFmtId="0" fontId="2" fillId="24" borderId="0" xfId="0" applyFont="1" applyFill="1" applyBorder="1"/>
    <xf numFmtId="0" fontId="1" fillId="0" borderId="53" xfId="0" applyFont="1" applyBorder="1" applyAlignment="1">
      <alignment horizontal="center"/>
    </xf>
    <xf numFmtId="0" fontId="1" fillId="24" borderId="49" xfId="0" applyFont="1" applyFill="1" applyBorder="1"/>
    <xf numFmtId="0" fontId="2" fillId="6" borderId="7" xfId="0" applyFont="1" applyFill="1" applyBorder="1"/>
    <xf numFmtId="0" fontId="57" fillId="24" borderId="0" xfId="0" applyFont="1" applyFill="1" applyAlignment="1">
      <alignment wrapText="1"/>
    </xf>
    <xf numFmtId="0" fontId="29" fillId="24" borderId="24" xfId="0" applyFont="1" applyFill="1" applyBorder="1"/>
    <xf numFmtId="0" fontId="43" fillId="24" borderId="49" xfId="0" applyFont="1" applyFill="1" applyBorder="1" applyAlignment="1">
      <alignment vertical="center"/>
    </xf>
    <xf numFmtId="0" fontId="39" fillId="24" borderId="24" xfId="0" applyFont="1" applyFill="1" applyBorder="1"/>
    <xf numFmtId="0" fontId="1" fillId="24" borderId="50" xfId="0" applyFont="1" applyFill="1" applyBorder="1"/>
    <xf numFmtId="0" fontId="51" fillId="0" borderId="60" xfId="0" applyFont="1" applyBorder="1" applyAlignment="1">
      <alignment horizontal="left"/>
    </xf>
    <xf numFmtId="0" fontId="2" fillId="0" borderId="29" xfId="0" applyFont="1" applyBorder="1" applyAlignment="1">
      <alignment wrapText="1"/>
    </xf>
    <xf numFmtId="0" fontId="1" fillId="24" borderId="66" xfId="0" applyFont="1" applyFill="1" applyBorder="1"/>
    <xf numFmtId="0" fontId="51" fillId="0" borderId="12" xfId="0" applyFont="1" applyBorder="1" applyAlignment="1">
      <alignment horizontal="center"/>
    </xf>
    <xf numFmtId="0" fontId="51" fillId="0" borderId="68" xfId="0" applyFont="1" applyBorder="1" applyAlignment="1">
      <alignment horizontal="center"/>
    </xf>
    <xf numFmtId="0" fontId="10" fillId="0" borderId="69" xfId="0" applyFont="1" applyBorder="1" applyAlignment="1">
      <alignment horizontal="center"/>
    </xf>
    <xf numFmtId="0" fontId="10" fillId="0" borderId="35" xfId="0" applyFont="1" applyBorder="1" applyAlignment="1">
      <alignment horizontal="center"/>
    </xf>
    <xf numFmtId="0" fontId="1" fillId="0" borderId="35" xfId="0" applyFont="1" applyBorder="1" applyAlignment="1">
      <alignment horizontal="center"/>
    </xf>
    <xf numFmtId="0" fontId="10" fillId="0" borderId="70" xfId="0" applyFont="1" applyBorder="1" applyAlignment="1">
      <alignment horizontal="center"/>
    </xf>
    <xf numFmtId="0" fontId="26" fillId="0" borderId="35" xfId="0" applyFont="1" applyBorder="1" applyAlignment="1">
      <alignment horizontal="center"/>
    </xf>
    <xf numFmtId="0" fontId="51" fillId="0" borderId="67" xfId="0" applyFont="1" applyBorder="1" applyAlignment="1">
      <alignment horizontal="left"/>
    </xf>
    <xf numFmtId="0" fontId="39" fillId="24" borderId="29" xfId="0" applyFont="1" applyFill="1" applyBorder="1"/>
    <xf numFmtId="0" fontId="2" fillId="0" borderId="0" xfId="0" applyFont="1"/>
    <xf numFmtId="0" fontId="57" fillId="6" borderId="7" xfId="0" applyFont="1" applyFill="1" applyBorder="1"/>
    <xf numFmtId="0" fontId="1" fillId="14" borderId="29" xfId="0" applyFont="1" applyFill="1" applyBorder="1"/>
    <xf numFmtId="0" fontId="18" fillId="0" borderId="30" xfId="0" applyFont="1" applyBorder="1" applyAlignment="1">
      <alignment horizontal="center"/>
    </xf>
    <xf numFmtId="0" fontId="32" fillId="0" borderId="31" xfId="0" applyFont="1" applyBorder="1" applyAlignment="1">
      <alignment horizontal="center"/>
    </xf>
    <xf numFmtId="0" fontId="1" fillId="0" borderId="32" xfId="0" applyFont="1" applyBorder="1" applyAlignment="1">
      <alignment horizontal="left"/>
    </xf>
    <xf numFmtId="0" fontId="12" fillId="24" borderId="0" xfId="0" applyFont="1" applyFill="1"/>
    <xf numFmtId="2" fontId="46" fillId="36" borderId="31" xfId="0" applyNumberFormat="1" applyFont="1" applyFill="1" applyBorder="1" applyAlignment="1">
      <alignment horizontal="center" vertical="center"/>
    </xf>
    <xf numFmtId="2" fontId="46" fillId="36" borderId="29" xfId="0" applyNumberFormat="1" applyFont="1" applyFill="1" applyBorder="1" applyAlignment="1">
      <alignment horizontal="center" vertical="center"/>
    </xf>
    <xf numFmtId="0" fontId="1" fillId="14" borderId="35" xfId="0" applyFont="1" applyFill="1" applyBorder="1" applyAlignment="1">
      <alignment horizontal="left" vertical="center" wrapText="1"/>
    </xf>
    <xf numFmtId="0" fontId="1" fillId="14" borderId="34" xfId="0" applyFont="1" applyFill="1" applyBorder="1" applyAlignment="1">
      <alignment horizontal="left" vertical="center" wrapText="1"/>
    </xf>
    <xf numFmtId="0" fontId="39" fillId="0" borderId="0" xfId="0" applyFont="1" applyAlignment="1">
      <alignment horizontal="center" wrapText="1"/>
    </xf>
    <xf numFmtId="0" fontId="3" fillId="7" borderId="32" xfId="0" applyFont="1" applyFill="1" applyBorder="1" applyAlignment="1">
      <alignment horizontal="center"/>
    </xf>
    <xf numFmtId="0" fontId="3" fillId="7" borderId="30" xfId="0" applyFont="1" applyFill="1" applyBorder="1" applyAlignment="1">
      <alignment horizontal="center"/>
    </xf>
    <xf numFmtId="0" fontId="3" fillId="7" borderId="31" xfId="0" applyFont="1" applyFill="1" applyBorder="1" applyAlignment="1">
      <alignment horizontal="center"/>
    </xf>
    <xf numFmtId="0" fontId="1" fillId="0" borderId="18" xfId="0" applyFont="1" applyBorder="1" applyAlignment="1">
      <alignment horizontal="center"/>
    </xf>
    <xf numFmtId="0" fontId="18" fillId="0" borderId="15" xfId="0" applyFont="1" applyBorder="1" applyAlignment="1">
      <alignment horizontal="center"/>
    </xf>
    <xf numFmtId="0" fontId="32" fillId="0" borderId="26" xfId="0" applyFont="1" applyBorder="1" applyAlignment="1">
      <alignment horizontal="center"/>
    </xf>
    <xf numFmtId="0" fontId="1" fillId="14" borderId="35" xfId="0" applyFont="1" applyFill="1" applyBorder="1" applyAlignment="1">
      <alignment horizontal="center" vertical="center" wrapText="1"/>
    </xf>
    <xf numFmtId="0" fontId="1" fillId="14" borderId="14" xfId="0" applyFont="1" applyFill="1" applyBorder="1" applyAlignment="1">
      <alignment horizontal="center" vertical="center" wrapText="1"/>
    </xf>
    <xf numFmtId="0" fontId="1" fillId="14" borderId="34" xfId="0" applyFont="1" applyFill="1" applyBorder="1" applyAlignment="1">
      <alignment horizontal="center" vertical="center" wrapText="1"/>
    </xf>
    <xf numFmtId="0" fontId="1" fillId="14" borderId="14" xfId="0" applyFont="1" applyFill="1" applyBorder="1" applyAlignment="1">
      <alignment horizontal="left" vertical="center"/>
    </xf>
    <xf numFmtId="0" fontId="1" fillId="14" borderId="34" xfId="0" applyFont="1" applyFill="1" applyBorder="1" applyAlignment="1">
      <alignment horizontal="left" vertical="center"/>
    </xf>
    <xf numFmtId="0" fontId="24" fillId="0" borderId="18" xfId="0" applyFont="1" applyBorder="1" applyAlignment="1">
      <alignment horizontal="center"/>
    </xf>
    <xf numFmtId="0" fontId="3" fillId="24" borderId="8" xfId="0" applyFont="1" applyFill="1" applyBorder="1" applyAlignment="1">
      <alignment horizontal="center"/>
    </xf>
    <xf numFmtId="0" fontId="3" fillId="24" borderId="2" xfId="0" applyFont="1" applyFill="1" applyBorder="1" applyAlignment="1">
      <alignment horizontal="center"/>
    </xf>
    <xf numFmtId="0" fontId="27" fillId="24" borderId="21" xfId="0" applyFont="1" applyFill="1" applyBorder="1" applyAlignment="1">
      <alignment horizontal="center"/>
    </xf>
    <xf numFmtId="0" fontId="0" fillId="0" borderId="0" xfId="0" applyAlignment="1">
      <alignment horizontal="left" wrapText="1"/>
    </xf>
    <xf numFmtId="0" fontId="13" fillId="24" borderId="8" xfId="0" applyFont="1" applyFill="1" applyBorder="1" applyAlignment="1">
      <alignment horizontal="center"/>
    </xf>
    <xf numFmtId="0" fontId="39" fillId="0" borderId="18" xfId="0" applyFont="1" applyBorder="1" applyAlignment="1">
      <alignment horizontal="center"/>
    </xf>
    <xf numFmtId="0" fontId="41" fillId="0" borderId="36" xfId="0" applyFont="1" applyBorder="1" applyAlignment="1">
      <alignment horizontal="center"/>
    </xf>
    <xf numFmtId="0" fontId="7" fillId="0" borderId="37" xfId="0" applyFont="1" applyBorder="1" applyAlignment="1">
      <alignment horizontal="center"/>
    </xf>
    <xf numFmtId="0" fontId="7" fillId="0" borderId="38" xfId="0" applyFont="1" applyBorder="1" applyAlignment="1">
      <alignment horizontal="center"/>
    </xf>
    <xf numFmtId="0" fontId="41" fillId="24" borderId="63" xfId="0" applyFont="1" applyFill="1" applyBorder="1" applyAlignment="1">
      <alignment horizontal="center"/>
    </xf>
    <xf numFmtId="0" fontId="39" fillId="14" borderId="35" xfId="0" applyFont="1" applyFill="1" applyBorder="1" applyAlignment="1">
      <alignment horizontal="left" vertical="center" wrapText="1"/>
    </xf>
    <xf numFmtId="0" fontId="39" fillId="14" borderId="34" xfId="0" applyFont="1" applyFill="1" applyBorder="1" applyAlignment="1">
      <alignment horizontal="left" vertical="center" wrapText="1"/>
    </xf>
    <xf numFmtId="0" fontId="2" fillId="6" borderId="35" xfId="0" applyFont="1" applyFill="1" applyBorder="1" applyAlignment="1">
      <alignment horizontal="left" vertical="center"/>
    </xf>
    <xf numFmtId="0" fontId="41" fillId="6" borderId="34" xfId="0" applyFont="1" applyFill="1" applyBorder="1" applyAlignment="1">
      <alignment horizontal="left" vertical="center"/>
    </xf>
    <xf numFmtId="0" fontId="39" fillId="0" borderId="32" xfId="0" applyFont="1" applyBorder="1" applyAlignment="1">
      <alignment horizontal="center"/>
    </xf>
    <xf numFmtId="0" fontId="39" fillId="0" borderId="30" xfId="0" applyFont="1" applyBorder="1" applyAlignment="1">
      <alignment horizontal="center"/>
    </xf>
    <xf numFmtId="0" fontId="39" fillId="0" borderId="31" xfId="0" applyFont="1" applyBorder="1" applyAlignment="1">
      <alignment horizontal="center"/>
    </xf>
    <xf numFmtId="0" fontId="1" fillId="0" borderId="32" xfId="0" applyFont="1" applyBorder="1" applyAlignment="1">
      <alignment horizontal="center" wrapText="1"/>
    </xf>
    <xf numFmtId="0" fontId="18" fillId="0" borderId="30" xfId="0" applyFont="1" applyBorder="1" applyAlignment="1">
      <alignment horizontal="center" wrapText="1"/>
    </xf>
    <xf numFmtId="0" fontId="32" fillId="0" borderId="31" xfId="0" applyFont="1" applyBorder="1" applyAlignment="1">
      <alignment horizontal="center" wrapText="1"/>
    </xf>
    <xf numFmtId="0" fontId="41" fillId="0" borderId="0" xfId="0" applyFont="1" applyAlignment="1">
      <alignment horizontal="center" wrapText="1"/>
    </xf>
    <xf numFmtId="0" fontId="41" fillId="0" borderId="36" xfId="0" applyFont="1" applyBorder="1" applyAlignment="1">
      <alignment horizontal="center" wrapText="1"/>
    </xf>
    <xf numFmtId="0" fontId="0" fillId="0" borderId="37" xfId="0" applyBorder="1" applyAlignment="1">
      <alignment horizontal="center" wrapText="1"/>
    </xf>
    <xf numFmtId="0" fontId="0" fillId="0" borderId="38" xfId="0" applyBorder="1" applyAlignment="1">
      <alignment horizontal="center" wrapText="1"/>
    </xf>
    <xf numFmtId="0" fontId="41" fillId="0" borderId="37" xfId="0" applyFont="1" applyBorder="1" applyAlignment="1">
      <alignment horizontal="center" wrapText="1"/>
    </xf>
    <xf numFmtId="0" fontId="41" fillId="0" borderId="38" xfId="0" applyFont="1" applyBorder="1" applyAlignment="1">
      <alignment horizontal="center" wrapText="1"/>
    </xf>
    <xf numFmtId="0" fontId="39" fillId="0" borderId="29" xfId="0" applyFont="1" applyBorder="1" applyAlignment="1">
      <alignment horizontal="center"/>
    </xf>
    <xf numFmtId="0" fontId="24" fillId="0" borderId="32" xfId="0" applyFont="1" applyBorder="1" applyAlignment="1"/>
    <xf numFmtId="0" fontId="18" fillId="0" borderId="30" xfId="0" applyFont="1" applyBorder="1" applyAlignment="1"/>
    <xf numFmtId="0" fontId="32" fillId="0" borderId="31" xfId="0" applyFont="1" applyBorder="1" applyAlignment="1"/>
    <xf numFmtId="0" fontId="39" fillId="0" borderId="0" xfId="0" applyFont="1" applyAlignment="1">
      <alignment horizontal="left" wrapText="1"/>
    </xf>
    <xf numFmtId="0" fontId="41" fillId="0" borderId="0" xfId="0" applyFont="1" applyAlignment="1">
      <alignment horizontal="left" wrapText="1"/>
    </xf>
    <xf numFmtId="0" fontId="3" fillId="7" borderId="8" xfId="0" applyFont="1" applyFill="1" applyBorder="1" applyAlignment="1">
      <alignment horizontal="center"/>
    </xf>
    <xf numFmtId="0" fontId="3" fillId="2" borderId="2" xfId="0" applyFont="1" applyFill="1" applyBorder="1" applyAlignment="1">
      <alignment horizontal="center"/>
    </xf>
    <xf numFmtId="0" fontId="27" fillId="12" borderId="21" xfId="0" applyFont="1" applyFill="1" applyBorder="1" applyAlignment="1">
      <alignment horizontal="center"/>
    </xf>
    <xf numFmtId="0" fontId="1" fillId="0" borderId="32"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1" fillId="0" borderId="29" xfId="0" applyFont="1" applyBorder="1" applyAlignment="1">
      <alignment horizontal="center"/>
    </xf>
    <xf numFmtId="0" fontId="1" fillId="14" borderId="32" xfId="0" applyFont="1" applyFill="1" applyBorder="1" applyAlignment="1">
      <alignment horizontal="center"/>
    </xf>
    <xf numFmtId="0" fontId="1" fillId="14" borderId="30" xfId="0" applyFont="1" applyFill="1" applyBorder="1" applyAlignment="1">
      <alignment horizontal="center"/>
    </xf>
    <xf numFmtId="0" fontId="1" fillId="14" borderId="31" xfId="0" applyFont="1" applyFill="1" applyBorder="1" applyAlignment="1">
      <alignment horizontal="center"/>
    </xf>
    <xf numFmtId="0" fontId="0" fillId="0" borderId="0" xfId="0" applyAlignment="1">
      <alignment horizontal="center" wrapText="1"/>
    </xf>
    <xf numFmtId="0" fontId="13" fillId="24" borderId="32" xfId="0" applyFont="1" applyFill="1" applyBorder="1" applyAlignment="1">
      <alignment horizontal="center"/>
    </xf>
    <xf numFmtId="0" fontId="13" fillId="24" borderId="30" xfId="0" applyFont="1" applyFill="1" applyBorder="1" applyAlignment="1">
      <alignment horizontal="center"/>
    </xf>
    <xf numFmtId="0" fontId="13" fillId="24" borderId="31" xfId="0" applyFont="1" applyFill="1" applyBorder="1" applyAlignment="1">
      <alignment horizontal="center"/>
    </xf>
    <xf numFmtId="0" fontId="28" fillId="24" borderId="32" xfId="0" applyFont="1" applyFill="1" applyBorder="1" applyAlignment="1">
      <alignment horizontal="center" vertical="center"/>
    </xf>
    <xf numFmtId="0" fontId="28" fillId="24" borderId="30" xfId="0" applyFont="1" applyFill="1" applyBorder="1" applyAlignment="1">
      <alignment horizontal="center" vertical="center"/>
    </xf>
    <xf numFmtId="0" fontId="28" fillId="24" borderId="31" xfId="0" applyFont="1" applyFill="1" applyBorder="1" applyAlignment="1">
      <alignment horizontal="center" vertical="center"/>
    </xf>
    <xf numFmtId="0" fontId="3" fillId="24" borderId="29" xfId="0" applyFont="1" applyFill="1" applyBorder="1" applyAlignment="1">
      <alignment horizontal="center"/>
    </xf>
    <xf numFmtId="0" fontId="28" fillId="24" borderId="29" xfId="0" applyFont="1" applyFill="1" applyBorder="1" applyAlignment="1">
      <alignment horizontal="center"/>
    </xf>
    <xf numFmtId="0" fontId="40" fillId="24" borderId="29" xfId="0" applyFont="1" applyFill="1" applyBorder="1" applyAlignment="1">
      <alignment horizontal="center"/>
    </xf>
    <xf numFmtId="0" fontId="3" fillId="24" borderId="29" xfId="0" applyFont="1" applyFill="1" applyBorder="1" applyAlignment="1">
      <alignment horizontal="center" vertical="center"/>
    </xf>
    <xf numFmtId="0" fontId="13" fillId="24" borderId="29" xfId="0" applyFont="1" applyFill="1" applyBorder="1" applyAlignment="1">
      <alignment horizontal="center" vertical="center"/>
    </xf>
    <xf numFmtId="0" fontId="3" fillId="24" borderId="32" xfId="0" applyFont="1" applyFill="1" applyBorder="1" applyAlignment="1">
      <alignment horizontal="center"/>
    </xf>
    <xf numFmtId="0" fontId="40" fillId="24" borderId="30" xfId="0" applyFont="1" applyFill="1" applyBorder="1" applyAlignment="1">
      <alignment horizontal="center"/>
    </xf>
    <xf numFmtId="0" fontId="40" fillId="7" borderId="32" xfId="0" applyFont="1" applyFill="1" applyBorder="1" applyAlignment="1">
      <alignment horizontal="center"/>
    </xf>
    <xf numFmtId="0" fontId="40" fillId="7" borderId="30" xfId="0" applyFont="1" applyFill="1" applyBorder="1" applyAlignment="1">
      <alignment horizontal="center"/>
    </xf>
    <xf numFmtId="0" fontId="40" fillId="7" borderId="31" xfId="0" applyFont="1" applyFill="1" applyBorder="1" applyAlignment="1">
      <alignment horizontal="center"/>
    </xf>
    <xf numFmtId="0" fontId="42" fillId="25" borderId="0" xfId="0" applyFont="1" applyFill="1" applyAlignment="1">
      <alignment horizontal="center" wrapText="1"/>
    </xf>
    <xf numFmtId="1" fontId="50" fillId="0" borderId="0" xfId="0" applyNumberFormat="1" applyFont="1" applyAlignment="1">
      <alignment horizontal="center"/>
    </xf>
    <xf numFmtId="0" fontId="13" fillId="24" borderId="29" xfId="0" applyFont="1" applyFill="1" applyBorder="1" applyAlignment="1">
      <alignment horizontal="center"/>
    </xf>
    <xf numFmtId="0" fontId="41" fillId="0" borderId="35" xfId="0" applyFont="1" applyBorder="1" applyAlignment="1">
      <alignment horizontal="center" textRotation="255" wrapText="1"/>
    </xf>
    <xf numFmtId="0" fontId="0" fillId="0" borderId="14" xfId="0" applyBorder="1" applyAlignment="1">
      <alignment horizontal="center" textRotation="255" wrapText="1"/>
    </xf>
    <xf numFmtId="0" fontId="0" fillId="0" borderId="34" xfId="0" applyBorder="1" applyAlignment="1">
      <alignment horizontal="center" textRotation="255" wrapText="1"/>
    </xf>
    <xf numFmtId="0" fontId="13" fillId="24" borderId="32" xfId="0" applyFont="1" applyFill="1" applyBorder="1" applyAlignment="1">
      <alignment horizontal="left"/>
    </xf>
    <xf numFmtId="0" fontId="3" fillId="24" borderId="30" xfId="0" applyFont="1" applyFill="1" applyBorder="1" applyAlignment="1">
      <alignment horizontal="left"/>
    </xf>
    <xf numFmtId="0" fontId="3" fillId="24" borderId="31" xfId="0" applyFont="1" applyFill="1" applyBorder="1" applyAlignment="1">
      <alignment horizontal="left"/>
    </xf>
    <xf numFmtId="0" fontId="41" fillId="0" borderId="29" xfId="0" applyFont="1" applyBorder="1" applyAlignment="1">
      <alignment horizontal="center" wrapText="1"/>
    </xf>
    <xf numFmtId="0" fontId="41" fillId="0" borderId="0" xfId="0" applyFont="1" applyAlignment="1">
      <alignment horizontal="center" vertical="center" wrapText="1"/>
    </xf>
    <xf numFmtId="0" fontId="0" fillId="0" borderId="29" xfId="0" applyBorder="1" applyAlignment="1">
      <alignment horizontal="center" wrapText="1"/>
    </xf>
    <xf numFmtId="0" fontId="41" fillId="25" borderId="51" xfId="0" applyFont="1" applyFill="1" applyBorder="1" applyAlignment="1">
      <alignment horizontal="center" wrapText="1"/>
    </xf>
    <xf numFmtId="0" fontId="41" fillId="25" borderId="16" xfId="0" applyFont="1" applyFill="1" applyBorder="1" applyAlignment="1">
      <alignment horizontal="center" wrapText="1"/>
    </xf>
    <xf numFmtId="0" fontId="3" fillId="24" borderId="17" xfId="0" applyFont="1" applyFill="1" applyBorder="1" applyAlignment="1">
      <alignment horizontal="center"/>
    </xf>
    <xf numFmtId="0" fontId="13" fillId="24" borderId="0" xfId="0" applyFont="1" applyFill="1" applyBorder="1" applyAlignment="1">
      <alignment horizontal="center"/>
    </xf>
    <xf numFmtId="0" fontId="0" fillId="0" borderId="16" xfId="0" applyBorder="1" applyAlignment="1">
      <alignment horizontal="center" wrapText="1"/>
    </xf>
    <xf numFmtId="0" fontId="13" fillId="24" borderId="17" xfId="0" applyFont="1" applyFill="1" applyBorder="1" applyAlignment="1">
      <alignment horizontal="center"/>
    </xf>
    <xf numFmtId="0" fontId="13" fillId="7" borderId="17" xfId="0" applyFont="1" applyFill="1" applyBorder="1" applyAlignment="1">
      <alignment horizontal="center"/>
    </xf>
    <xf numFmtId="0" fontId="13" fillId="7" borderId="0" xfId="0" applyFont="1" applyFill="1" applyBorder="1" applyAlignment="1">
      <alignment horizontal="center"/>
    </xf>
    <xf numFmtId="0" fontId="41" fillId="0" borderId="12" xfId="0" applyFont="1" applyBorder="1" applyAlignment="1">
      <alignment horizontal="center" wrapText="1"/>
    </xf>
    <xf numFmtId="0" fontId="41" fillId="24" borderId="29" xfId="0" applyFont="1" applyFill="1" applyBorder="1" applyAlignment="1">
      <alignment horizontal="center" vertical="center" wrapText="1"/>
    </xf>
    <xf numFmtId="0" fontId="0" fillId="24" borderId="29" xfId="0" applyFill="1" applyBorder="1" applyAlignment="1">
      <alignment horizontal="center" vertical="center" wrapText="1"/>
    </xf>
    <xf numFmtId="0" fontId="0" fillId="0" borderId="0" xfId="0" applyFont="1" applyAlignment="1">
      <alignment horizontal="center"/>
    </xf>
    <xf numFmtId="0" fontId="0" fillId="0" borderId="29" xfId="0" applyFont="1" applyBorder="1" applyAlignment="1">
      <alignment horizontal="center"/>
    </xf>
    <xf numFmtId="0" fontId="7" fillId="0" borderId="29" xfId="0" applyFont="1" applyBorder="1" applyAlignment="1">
      <alignment horizontal="center"/>
    </xf>
    <xf numFmtId="0" fontId="1" fillId="20" borderId="32" xfId="0" applyFont="1" applyFill="1" applyBorder="1" applyAlignment="1">
      <alignment horizontal="center" wrapText="1"/>
    </xf>
    <xf numFmtId="0" fontId="36" fillId="18" borderId="30" xfId="0" applyFont="1" applyFill="1" applyBorder="1" applyAlignment="1">
      <alignment horizontal="center" wrapText="1"/>
    </xf>
    <xf numFmtId="0" fontId="33" fillId="16" borderId="27" xfId="0" applyFont="1" applyFill="1" applyBorder="1" applyAlignment="1">
      <alignment horizontal="center" wrapText="1"/>
    </xf>
    <xf numFmtId="0" fontId="39" fillId="8" borderId="9" xfId="0" applyFont="1" applyFill="1" applyBorder="1" applyAlignment="1">
      <alignment horizontal="center" wrapText="1"/>
    </xf>
    <xf numFmtId="0" fontId="39" fillId="9" borderId="11" xfId="0" applyFont="1" applyFill="1" applyBorder="1" applyAlignment="1">
      <alignment horizontal="center" wrapText="1"/>
    </xf>
    <xf numFmtId="0" fontId="39" fillId="19" borderId="31" xfId="0" applyFont="1" applyFill="1" applyBorder="1" applyAlignment="1">
      <alignment horizontal="center" wrapText="1"/>
    </xf>
    <xf numFmtId="0" fontId="37" fillId="20" borderId="32" xfId="0" applyFont="1" applyFill="1" applyBorder="1" applyAlignment="1">
      <alignment horizontal="center" wrapText="1"/>
    </xf>
    <xf numFmtId="0" fontId="41" fillId="0" borderId="32" xfId="0" applyFont="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40" fillId="24" borderId="8" xfId="0" applyFont="1" applyFill="1" applyBorder="1" applyAlignment="1">
      <alignment horizontal="center"/>
    </xf>
    <xf numFmtId="0" fontId="39" fillId="20" borderId="32" xfId="0" applyFont="1" applyFill="1" applyBorder="1" applyAlignment="1">
      <alignment horizontal="center" wrapText="1"/>
    </xf>
    <xf numFmtId="0" fontId="18" fillId="0" borderId="29" xfId="0" applyFont="1" applyBorder="1" applyAlignment="1">
      <alignment horizontal="center"/>
    </xf>
    <xf numFmtId="0" fontId="32" fillId="0" borderId="29" xfId="0" applyFont="1" applyBorder="1" applyAlignment="1">
      <alignment horizontal="center"/>
    </xf>
    <xf numFmtId="0" fontId="39" fillId="0" borderId="0" xfId="0" applyFont="1" applyFill="1" applyBorder="1" applyAlignment="1">
      <alignment horizontal="center"/>
    </xf>
    <xf numFmtId="0" fontId="39" fillId="20" borderId="30" xfId="0" applyFont="1" applyFill="1" applyBorder="1" applyAlignment="1">
      <alignment horizontal="center" wrapText="1"/>
    </xf>
    <xf numFmtId="0" fontId="39" fillId="20" borderId="31" xfId="0" applyFont="1" applyFill="1" applyBorder="1" applyAlignment="1">
      <alignment horizontal="center" wrapText="1"/>
    </xf>
    <xf numFmtId="0" fontId="40" fillId="24" borderId="31" xfId="0" applyFont="1" applyFill="1" applyBorder="1" applyAlignment="1">
      <alignment horizontal="center"/>
    </xf>
    <xf numFmtId="0" fontId="2" fillId="0" borderId="32" xfId="0" applyFont="1" applyBorder="1" applyAlignment="1">
      <alignment horizontal="center" vertical="center" wrapText="1"/>
    </xf>
    <xf numFmtId="0" fontId="39" fillId="0" borderId="18" xfId="0" applyFont="1" applyBorder="1" applyAlignment="1">
      <alignment horizontal="center" vertical="center"/>
    </xf>
    <xf numFmtId="0" fontId="18" fillId="0" borderId="15" xfId="0" applyFont="1" applyBorder="1" applyAlignment="1">
      <alignment horizontal="center" vertical="center"/>
    </xf>
    <xf numFmtId="0" fontId="32" fillId="0" borderId="26" xfId="0" applyFont="1" applyBorder="1" applyAlignment="1">
      <alignment horizontal="center" vertical="center"/>
    </xf>
    <xf numFmtId="0" fontId="40" fillId="24" borderId="32" xfId="0" applyFont="1" applyFill="1" applyBorder="1" applyAlignment="1">
      <alignment horizontal="center"/>
    </xf>
    <xf numFmtId="9" fontId="2" fillId="0" borderId="0" xfId="0" applyNumberFormat="1" applyFont="1" applyAlignment="1">
      <alignment horizontal="center" wrapText="1"/>
    </xf>
    <xf numFmtId="9" fontId="0" fillId="0" borderId="0" xfId="0" applyNumberFormat="1" applyAlignment="1">
      <alignment horizontal="center" wrapText="1"/>
    </xf>
    <xf numFmtId="0" fontId="0" fillId="23" borderId="0" xfId="0" applyFill="1" applyAlignment="1">
      <alignment horizontal="center" wrapText="1"/>
    </xf>
    <xf numFmtId="1" fontId="0" fillId="23" borderId="0" xfId="0" applyNumberFormat="1" applyFill="1" applyAlignment="1">
      <alignment horizontal="center" wrapText="1"/>
    </xf>
    <xf numFmtId="165" fontId="0" fillId="0" borderId="0" xfId="0" applyNumberFormat="1" applyAlignment="1">
      <alignment horizontal="center" wrapText="1"/>
    </xf>
    <xf numFmtId="0" fontId="0" fillId="24" borderId="0" xfId="0" applyFill="1" applyAlignment="1">
      <alignment horizontal="center" wrapText="1"/>
    </xf>
    <xf numFmtId="0" fontId="0" fillId="24" borderId="29" xfId="0" applyFill="1" applyBorder="1" applyAlignment="1">
      <alignment horizontal="center" wrapText="1"/>
    </xf>
    <xf numFmtId="0" fontId="2" fillId="24" borderId="29" xfId="0" applyFont="1" applyFill="1" applyBorder="1" applyAlignment="1">
      <alignment horizontal="center" wrapText="1"/>
    </xf>
    <xf numFmtId="0" fontId="51" fillId="0" borderId="58" xfId="0" applyFont="1" applyBorder="1" applyAlignment="1">
      <alignment horizontal="center"/>
    </xf>
    <xf numFmtId="0" fontId="51" fillId="0" borderId="30" xfId="0" applyFont="1" applyBorder="1" applyAlignment="1">
      <alignment horizontal="center"/>
    </xf>
    <xf numFmtId="0" fontId="51" fillId="0" borderId="59" xfId="0" applyFont="1" applyBorder="1" applyAlignment="1">
      <alignment horizontal="center"/>
    </xf>
    <xf numFmtId="0" fontId="41" fillId="0" borderId="29" xfId="0" applyFont="1" applyBorder="1" applyAlignment="1">
      <alignment horizontal="center"/>
    </xf>
    <xf numFmtId="0" fontId="40" fillId="24" borderId="55" xfId="0" applyFont="1" applyFill="1" applyBorder="1" applyAlignment="1">
      <alignment horizontal="center"/>
    </xf>
    <xf numFmtId="0" fontId="40" fillId="3" borderId="56" xfId="0" applyFont="1" applyFill="1" applyBorder="1" applyAlignment="1">
      <alignment horizontal="center"/>
    </xf>
    <xf numFmtId="0" fontId="40" fillId="3" borderId="57" xfId="0" applyFont="1" applyFill="1" applyBorder="1" applyAlignment="1">
      <alignment horizontal="center"/>
    </xf>
    <xf numFmtId="0" fontId="40" fillId="32" borderId="52" xfId="0" applyFont="1" applyFill="1" applyBorder="1" applyAlignment="1">
      <alignment horizontal="center"/>
    </xf>
    <xf numFmtId="0" fontId="5" fillId="32" borderId="44" xfId="0" applyFont="1" applyFill="1" applyBorder="1" applyAlignment="1">
      <alignment horizontal="center"/>
    </xf>
    <xf numFmtId="0" fontId="5" fillId="32" borderId="45" xfId="0" applyFont="1" applyFill="1" applyBorder="1" applyAlignment="1">
      <alignment horizontal="center"/>
    </xf>
    <xf numFmtId="0" fontId="40" fillId="28" borderId="53" xfId="0" applyFont="1" applyFill="1" applyBorder="1" applyAlignment="1">
      <alignment horizontal="center"/>
    </xf>
    <xf numFmtId="0" fontId="40" fillId="28" borderId="29" xfId="0" applyFont="1" applyFill="1" applyBorder="1" applyAlignment="1">
      <alignment horizontal="center"/>
    </xf>
    <xf numFmtId="0" fontId="40" fillId="32" borderId="53" xfId="0" applyFont="1" applyFill="1" applyBorder="1" applyAlignment="1">
      <alignment horizontal="center"/>
    </xf>
    <xf numFmtId="0" fontId="40" fillId="32" borderId="29" xfId="0" applyFont="1" applyFill="1" applyBorder="1" applyAlignment="1">
      <alignment horizontal="center"/>
    </xf>
    <xf numFmtId="0" fontId="40" fillId="32" borderId="39" xfId="0" applyFont="1" applyFill="1" applyBorder="1" applyAlignment="1">
      <alignment horizontal="center"/>
    </xf>
    <xf numFmtId="0" fontId="5" fillId="28" borderId="29" xfId="0" applyFont="1" applyFill="1" applyBorder="1" applyAlignment="1">
      <alignment horizontal="center"/>
    </xf>
    <xf numFmtId="0" fontId="40" fillId="28" borderId="32" xfId="0" applyFont="1" applyFill="1" applyBorder="1" applyAlignment="1">
      <alignment horizontal="center"/>
    </xf>
    <xf numFmtId="0" fontId="5" fillId="28" borderId="30" xfId="0" applyFont="1" applyFill="1" applyBorder="1" applyAlignment="1">
      <alignment horizontal="center"/>
    </xf>
    <xf numFmtId="0" fontId="5" fillId="28" borderId="31" xfId="0" applyFont="1" applyFill="1" applyBorder="1" applyAlignment="1">
      <alignment horizontal="center"/>
    </xf>
    <xf numFmtId="0" fontId="5" fillId="28" borderId="59" xfId="0" applyFont="1" applyFill="1" applyBorder="1" applyAlignment="1">
      <alignment horizontal="center"/>
    </xf>
    <xf numFmtId="0" fontId="40" fillId="28" borderId="55" xfId="0" applyFont="1" applyFill="1" applyBorder="1" applyAlignment="1">
      <alignment horizontal="center"/>
    </xf>
    <xf numFmtId="0" fontId="40" fillId="28" borderId="56" xfId="0" applyFont="1" applyFill="1" applyBorder="1" applyAlignment="1">
      <alignment horizontal="center"/>
    </xf>
    <xf numFmtId="0" fontId="40" fillId="28" borderId="57" xfId="0" applyFont="1" applyFill="1" applyBorder="1" applyAlignment="1">
      <alignment horizontal="center"/>
    </xf>
    <xf numFmtId="1" fontId="50" fillId="0" borderId="0" xfId="0" applyNumberFormat="1" applyFont="1" applyAlignment="1">
      <alignment horizontal="left"/>
    </xf>
    <xf numFmtId="0" fontId="41" fillId="0" borderId="16" xfId="0" applyFont="1" applyBorder="1" applyAlignment="1">
      <alignment horizontal="center" vertical="center" wrapText="1"/>
    </xf>
    <xf numFmtId="0" fontId="13" fillId="7" borderId="8" xfId="0" applyFont="1" applyFill="1" applyBorder="1" applyAlignment="1">
      <alignment horizontal="center"/>
    </xf>
    <xf numFmtId="1" fontId="50" fillId="0" borderId="0" xfId="0" applyNumberFormat="1" applyFont="1" applyAlignment="1">
      <alignment horizontal="center" wrapText="1"/>
    </xf>
    <xf numFmtId="0" fontId="41" fillId="0" borderId="0" xfId="0" applyFont="1" applyAlignment="1">
      <alignment horizontal="center"/>
    </xf>
    <xf numFmtId="0" fontId="7" fillId="0" borderId="0" xfId="0" applyFont="1" applyAlignment="1">
      <alignment horizontal="center"/>
    </xf>
    <xf numFmtId="0" fontId="41" fillId="0" borderId="32" xfId="0" applyFont="1" applyBorder="1" applyAlignment="1">
      <alignment horizontal="center"/>
    </xf>
    <xf numFmtId="0" fontId="7" fillId="0" borderId="30" xfId="0" applyFont="1" applyBorder="1" applyAlignment="1">
      <alignment horizontal="center"/>
    </xf>
    <xf numFmtId="0" fontId="7" fillId="0" borderId="31" xfId="0" applyFont="1" applyBorder="1" applyAlignment="1">
      <alignment horizontal="center"/>
    </xf>
    <xf numFmtId="0" fontId="0" fillId="21" borderId="29" xfId="0" applyFill="1" applyBorder="1" applyAlignment="1">
      <alignment horizontal="center" wrapText="1"/>
    </xf>
    <xf numFmtId="0" fontId="0" fillId="34" borderId="29" xfId="0" applyFill="1" applyBorder="1" applyAlignment="1">
      <alignment horizontal="center" wrapText="1"/>
    </xf>
    <xf numFmtId="0" fontId="41" fillId="0" borderId="16" xfId="0" applyFont="1" applyBorder="1" applyAlignment="1">
      <alignment horizontal="center" wrapText="1"/>
    </xf>
    <xf numFmtId="0" fontId="13" fillId="24" borderId="17" xfId="0" applyFont="1" applyFill="1" applyBorder="1" applyAlignment="1">
      <alignment horizontal="left"/>
    </xf>
    <xf numFmtId="0" fontId="13" fillId="24" borderId="0" xfId="0" applyFont="1" applyFill="1" applyBorder="1" applyAlignment="1">
      <alignment horizontal="left"/>
    </xf>
    <xf numFmtId="0" fontId="41" fillId="24" borderId="0" xfId="0" applyFont="1" applyFill="1" applyAlignment="1">
      <alignment horizontal="center" vertical="center" wrapText="1"/>
    </xf>
    <xf numFmtId="0" fontId="0" fillId="24" borderId="0" xfId="0" applyFill="1" applyAlignment="1">
      <alignment horizontal="center" vertical="center" wrapText="1"/>
    </xf>
    <xf numFmtId="0" fontId="13" fillId="24" borderId="34" xfId="0" applyFont="1" applyFill="1" applyBorder="1" applyAlignment="1">
      <alignment horizontal="center"/>
    </xf>
    <xf numFmtId="0" fontId="3" fillId="24" borderId="34" xfId="0" applyFont="1" applyFill="1" applyBorder="1" applyAlignment="1">
      <alignment horizontal="center"/>
    </xf>
    <xf numFmtId="0" fontId="45" fillId="25" borderId="0" xfId="0" applyFont="1" applyFill="1" applyAlignment="1">
      <alignment horizontal="center" vertical="center" wrapText="1"/>
    </xf>
    <xf numFmtId="0" fontId="49" fillId="0" borderId="0" xfId="0" applyFont="1" applyAlignment="1">
      <alignment horizontal="left"/>
    </xf>
    <xf numFmtId="0" fontId="49" fillId="0" borderId="0" xfId="0" applyFont="1" applyAlignment="1">
      <alignment horizontal="left" wrapText="1"/>
    </xf>
    <xf numFmtId="0" fontId="49" fillId="0" borderId="0" xfId="0" applyFont="1" applyAlignment="1">
      <alignment horizontal="center" wrapText="1"/>
    </xf>
    <xf numFmtId="0" fontId="49" fillId="0" borderId="0" xfId="0" applyFont="1" applyAlignment="1">
      <alignment horizontal="center" vertical="center" wrapText="1"/>
    </xf>
    <xf numFmtId="0" fontId="0" fillId="0" borderId="0" xfId="0" applyAlignment="1">
      <alignment horizontal="center" vertical="center"/>
    </xf>
    <xf numFmtId="1" fontId="49" fillId="0" borderId="0" xfId="0" applyNumberFormat="1" applyFont="1" applyAlignment="1">
      <alignment horizontal="left"/>
    </xf>
    <xf numFmtId="1" fontId="49" fillId="0" borderId="22" xfId="0" applyNumberFormat="1" applyFont="1" applyBorder="1" applyAlignment="1">
      <alignment horizontal="left"/>
    </xf>
    <xf numFmtId="0" fontId="43" fillId="20" borderId="44" xfId="0" applyFont="1" applyFill="1" applyBorder="1" applyAlignment="1">
      <alignment horizontal="center" vertical="center" wrapText="1"/>
    </xf>
    <xf numFmtId="0" fontId="43" fillId="20" borderId="29" xfId="0" applyFont="1" applyFill="1" applyBorder="1" applyAlignment="1">
      <alignment horizontal="center" vertical="center" wrapText="1"/>
    </xf>
    <xf numFmtId="0" fontId="43" fillId="23" borderId="52" xfId="0" applyFont="1" applyFill="1" applyBorder="1" applyAlignment="1">
      <alignment horizontal="center" vertical="center" wrapText="1"/>
    </xf>
    <xf numFmtId="0" fontId="43" fillId="23" borderId="53" xfId="0" applyFont="1" applyFill="1" applyBorder="1" applyAlignment="1">
      <alignment horizontal="center" vertical="center" wrapText="1"/>
    </xf>
    <xf numFmtId="0" fontId="43" fillId="23" borderId="44" xfId="0" applyFont="1" applyFill="1" applyBorder="1" applyAlignment="1">
      <alignment horizontal="center" vertical="center" wrapText="1"/>
    </xf>
    <xf numFmtId="0" fontId="43" fillId="23" borderId="29" xfId="0" applyFont="1" applyFill="1" applyBorder="1" applyAlignment="1">
      <alignment horizontal="center" vertical="center" wrapText="1"/>
    </xf>
    <xf numFmtId="0" fontId="44" fillId="20" borderId="36" xfId="0" applyFont="1" applyFill="1" applyBorder="1" applyAlignment="1">
      <alignment horizontal="center" vertical="center" wrapText="1"/>
    </xf>
    <xf numFmtId="0" fontId="44" fillId="20" borderId="37" xfId="0" applyFont="1" applyFill="1" applyBorder="1" applyAlignment="1">
      <alignment horizontal="center" vertical="center" wrapText="1"/>
    </xf>
    <xf numFmtId="0" fontId="44" fillId="22" borderId="36" xfId="0" applyFont="1" applyFill="1" applyBorder="1" applyAlignment="1">
      <alignment horizontal="center" vertical="center" wrapText="1"/>
    </xf>
    <xf numFmtId="0" fontId="44" fillId="22" borderId="37" xfId="0" applyFont="1" applyFill="1" applyBorder="1" applyAlignment="1">
      <alignment horizontal="center" vertical="center" wrapText="1"/>
    </xf>
    <xf numFmtId="0" fontId="44" fillId="22" borderId="38" xfId="0" applyFont="1" applyFill="1" applyBorder="1" applyAlignment="1">
      <alignment horizontal="center" vertical="center" wrapText="1"/>
    </xf>
    <xf numFmtId="0" fontId="44" fillId="23" borderId="36" xfId="0" applyFont="1" applyFill="1" applyBorder="1" applyAlignment="1">
      <alignment horizontal="center" vertical="center" wrapText="1"/>
    </xf>
    <xf numFmtId="0" fontId="44" fillId="23" borderId="37" xfId="0" applyFont="1" applyFill="1" applyBorder="1" applyAlignment="1">
      <alignment horizontal="center" vertical="center" wrapText="1"/>
    </xf>
    <xf numFmtId="0" fontId="44" fillId="23" borderId="38" xfId="0" applyFont="1" applyFill="1" applyBorder="1" applyAlignment="1">
      <alignment horizontal="center" vertical="center" wrapText="1"/>
    </xf>
    <xf numFmtId="0" fontId="43" fillId="0" borderId="48" xfId="0" applyFont="1" applyBorder="1" applyAlignment="1">
      <alignment vertical="center" wrapText="1"/>
    </xf>
    <xf numFmtId="0" fontId="43" fillId="0" borderId="49" xfId="0" applyFont="1" applyBorder="1" applyAlignment="1">
      <alignment vertical="center" wrapText="1"/>
    </xf>
    <xf numFmtId="0" fontId="43" fillId="20" borderId="46" xfId="0" applyFont="1" applyFill="1" applyBorder="1" applyAlignment="1">
      <alignment horizontal="center" vertical="center" wrapText="1"/>
    </xf>
    <xf numFmtId="0" fontId="43" fillId="20" borderId="31" xfId="0" applyFont="1" applyFill="1" applyBorder="1" applyAlignment="1">
      <alignment horizontal="center" vertical="center" wrapText="1"/>
    </xf>
    <xf numFmtId="0" fontId="43" fillId="24" borderId="57" xfId="0" applyFont="1" applyFill="1" applyBorder="1" applyAlignment="1">
      <alignment horizontal="center" vertical="center" wrapText="1"/>
    </xf>
    <xf numFmtId="0" fontId="43" fillId="24" borderId="59" xfId="0" applyFont="1" applyFill="1" applyBorder="1" applyAlignment="1">
      <alignment horizontal="center" vertical="center" wrapText="1"/>
    </xf>
    <xf numFmtId="0" fontId="43" fillId="22" borderId="52" xfId="0" applyFont="1" applyFill="1" applyBorder="1" applyAlignment="1">
      <alignment horizontal="center" vertical="center" wrapText="1"/>
    </xf>
    <xf numFmtId="0" fontId="43" fillId="22" borderId="53" xfId="0" applyFont="1" applyFill="1" applyBorder="1" applyAlignment="1">
      <alignment horizontal="center" vertical="center" wrapText="1"/>
    </xf>
    <xf numFmtId="0" fontId="43" fillId="22" borderId="44" xfId="0" applyFont="1" applyFill="1" applyBorder="1" applyAlignment="1">
      <alignment horizontal="center" vertical="center" wrapText="1"/>
    </xf>
    <xf numFmtId="0" fontId="43" fillId="22" borderId="29" xfId="0" applyFont="1" applyFill="1" applyBorder="1" applyAlignment="1">
      <alignment horizontal="center" vertical="center" wrapText="1"/>
    </xf>
    <xf numFmtId="0" fontId="43" fillId="20" borderId="64" xfId="0" applyFont="1" applyFill="1" applyBorder="1" applyAlignment="1">
      <alignment horizontal="center" vertical="center" wrapText="1"/>
    </xf>
    <xf numFmtId="0" fontId="43" fillId="20" borderId="32" xfId="0" applyFont="1" applyFill="1" applyBorder="1" applyAlignment="1">
      <alignment horizontal="center" vertical="center" wrapText="1"/>
    </xf>
    <xf numFmtId="0" fontId="43" fillId="22" borderId="45" xfId="0" applyFont="1" applyFill="1" applyBorder="1" applyAlignment="1">
      <alignment horizontal="center" vertical="center" wrapText="1"/>
    </xf>
    <xf numFmtId="0" fontId="43" fillId="22" borderId="39" xfId="0" applyFont="1" applyFill="1" applyBorder="1" applyAlignment="1">
      <alignment horizontal="center" vertical="center" wrapText="1"/>
    </xf>
    <xf numFmtId="0" fontId="43" fillId="23" borderId="45" xfId="0" applyFont="1" applyFill="1" applyBorder="1" applyAlignment="1">
      <alignment horizontal="center" vertical="center" wrapText="1"/>
    </xf>
    <xf numFmtId="0" fontId="43" fillId="23" borderId="39"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6</xdr:col>
      <xdr:colOff>165100</xdr:colOff>
      <xdr:row>41</xdr:row>
      <xdr:rowOff>152400</xdr:rowOff>
    </xdr:to>
    <xdr:sp macro="" textlink="">
      <xdr:nvSpPr>
        <xdr:cNvPr id="1029" name="Rectangle 5"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41</xdr:row>
      <xdr:rowOff>152400</xdr:rowOff>
    </xdr:to>
    <xdr:sp macro="" textlink="">
      <xdr:nvSpPr>
        <xdr:cNvPr id="1031" name="Rectangle 7"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41</xdr:row>
      <xdr:rowOff>152400</xdr:rowOff>
    </xdr:to>
    <xdr:sp macro="" textlink="">
      <xdr:nvSpPr>
        <xdr:cNvPr id="2" name="AutoShape 7"/>
        <xdr:cNvSpPr>
          <a:spLocks noChangeArrowheads="1"/>
        </xdr:cNvSpPr>
      </xdr:nvSpPr>
      <xdr:spPr bwMode="auto">
        <a:xfrm>
          <a:off x="0" y="0"/>
          <a:ext cx="675005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41</xdr:row>
      <xdr:rowOff>38100</xdr:rowOff>
    </xdr:to>
    <xdr:sp macro="" textlink="">
      <xdr:nvSpPr>
        <xdr:cNvPr id="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41</xdr:row>
      <xdr:rowOff>38100</xdr:rowOff>
    </xdr:to>
    <xdr:sp macro="" textlink="">
      <xdr:nvSpPr>
        <xdr:cNvPr id="4"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36</xdr:row>
      <xdr:rowOff>38100</xdr:rowOff>
    </xdr:to>
    <xdr:sp macro="" textlink="">
      <xdr:nvSpPr>
        <xdr:cNvPr id="5"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36</xdr:row>
      <xdr:rowOff>38100</xdr:rowOff>
    </xdr:to>
    <xdr:sp macro="" textlink="">
      <xdr:nvSpPr>
        <xdr:cNvPr id="6"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36</xdr:row>
      <xdr:rowOff>38100</xdr:rowOff>
    </xdr:to>
    <xdr:sp macro="" textlink="">
      <xdr:nvSpPr>
        <xdr:cNvPr id="7"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36</xdr:row>
      <xdr:rowOff>38100</xdr:rowOff>
    </xdr:to>
    <xdr:sp macro="" textlink="">
      <xdr:nvSpPr>
        <xdr:cNvPr id="8"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36</xdr:row>
      <xdr:rowOff>38100</xdr:rowOff>
    </xdr:to>
    <xdr:sp macro="" textlink="">
      <xdr:nvSpPr>
        <xdr:cNvPr id="9"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36</xdr:row>
      <xdr:rowOff>38100</xdr:rowOff>
    </xdr:to>
    <xdr:sp macro="" textlink="">
      <xdr:nvSpPr>
        <xdr:cNvPr id="10"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36</xdr:row>
      <xdr:rowOff>38100</xdr:rowOff>
    </xdr:to>
    <xdr:sp macro="" textlink="">
      <xdr:nvSpPr>
        <xdr:cNvPr id="11"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36</xdr:row>
      <xdr:rowOff>38100</xdr:rowOff>
    </xdr:to>
    <xdr:sp macro="" textlink="">
      <xdr:nvSpPr>
        <xdr:cNvPr id="12"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36</xdr:row>
      <xdr:rowOff>38100</xdr:rowOff>
    </xdr:to>
    <xdr:sp macro="" textlink="">
      <xdr:nvSpPr>
        <xdr:cNvPr id="1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4"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36</xdr:row>
      <xdr:rowOff>38100</xdr:rowOff>
    </xdr:to>
    <xdr:sp macro="" textlink="">
      <xdr:nvSpPr>
        <xdr:cNvPr id="16"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36</xdr:row>
      <xdr:rowOff>38100</xdr:rowOff>
    </xdr:to>
    <xdr:sp macro="" textlink="">
      <xdr:nvSpPr>
        <xdr:cNvPr id="15"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36</xdr:row>
      <xdr:rowOff>38100</xdr:rowOff>
    </xdr:to>
    <xdr:sp macro="" textlink="">
      <xdr:nvSpPr>
        <xdr:cNvPr id="17"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36</xdr:row>
      <xdr:rowOff>38100</xdr:rowOff>
    </xdr:to>
    <xdr:sp macro="" textlink="">
      <xdr:nvSpPr>
        <xdr:cNvPr id="18"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36</xdr:row>
      <xdr:rowOff>38100</xdr:rowOff>
    </xdr:to>
    <xdr:sp macro="" textlink="">
      <xdr:nvSpPr>
        <xdr:cNvPr id="19"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36</xdr:row>
      <xdr:rowOff>38100</xdr:rowOff>
    </xdr:to>
    <xdr:sp macro="" textlink="">
      <xdr:nvSpPr>
        <xdr:cNvPr id="20"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36</xdr:row>
      <xdr:rowOff>38100</xdr:rowOff>
    </xdr:to>
    <xdr:sp macro="" textlink="">
      <xdr:nvSpPr>
        <xdr:cNvPr id="21"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36</xdr:row>
      <xdr:rowOff>38100</xdr:rowOff>
    </xdr:to>
    <xdr:sp macro="" textlink="">
      <xdr:nvSpPr>
        <xdr:cNvPr id="22"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23"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24"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25"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26"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27"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28"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29"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30"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31"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24"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25"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26"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27"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28" name="AutoShape 7"/>
        <xdr:cNvSpPr>
          <a:spLocks noChangeArrowheads="1"/>
        </xdr:cNvSpPr>
      </xdr:nvSpPr>
      <xdr:spPr bwMode="auto">
        <a:xfrm>
          <a:off x="0" y="0"/>
          <a:ext cx="6410325"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30"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32"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33" name="AutoShape 7"/>
        <xdr:cNvSpPr>
          <a:spLocks noChangeArrowheads="1"/>
        </xdr:cNvSpPr>
      </xdr:nvSpPr>
      <xdr:spPr bwMode="auto">
        <a:xfrm>
          <a:off x="0" y="0"/>
          <a:ext cx="6410325"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34" name="AutoShape 7"/>
        <xdr:cNvSpPr>
          <a:spLocks noChangeArrowheads="1"/>
        </xdr:cNvSpPr>
      </xdr:nvSpPr>
      <xdr:spPr bwMode="auto">
        <a:xfrm>
          <a:off x="0" y="0"/>
          <a:ext cx="6410325"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35"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36"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37"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35</xdr:row>
      <xdr:rowOff>38100</xdr:rowOff>
    </xdr:to>
    <xdr:sp macro="" textlink="">
      <xdr:nvSpPr>
        <xdr:cNvPr id="1038" name="AutoShape 7"/>
        <xdr:cNvSpPr>
          <a:spLocks noChangeArrowheads="1"/>
        </xdr:cNvSpPr>
      </xdr:nvSpPr>
      <xdr:spPr bwMode="auto">
        <a:xfrm>
          <a:off x="0" y="0"/>
          <a:ext cx="6410325"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1039" name="AutoShape 7"/>
        <xdr:cNvSpPr>
          <a:spLocks noChangeArrowheads="1"/>
        </xdr:cNvSpPr>
      </xdr:nvSpPr>
      <xdr:spPr bwMode="auto">
        <a:xfrm>
          <a:off x="0" y="0"/>
          <a:ext cx="64103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39</xdr:row>
      <xdr:rowOff>38100</xdr:rowOff>
    </xdr:to>
    <xdr:sp macro="" textlink="">
      <xdr:nvSpPr>
        <xdr:cNvPr id="32" name="AutoShape 7"/>
        <xdr:cNvSpPr>
          <a:spLocks noChangeArrowheads="1"/>
        </xdr:cNvSpPr>
      </xdr:nvSpPr>
      <xdr:spPr bwMode="auto">
        <a:xfrm>
          <a:off x="0" y="0"/>
          <a:ext cx="6410325" cy="63531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266700</xdr:colOff>
      <xdr:row>8</xdr:row>
      <xdr:rowOff>152400</xdr:rowOff>
    </xdr:from>
    <xdr:to>
      <xdr:col>9</xdr:col>
      <xdr:colOff>52107</xdr:colOff>
      <xdr:row>9</xdr:row>
      <xdr:rowOff>1681</xdr:rowOff>
    </xdr:to>
    <xdr:cxnSp macro="">
      <xdr:nvCxnSpPr>
        <xdr:cNvPr id="3" name="Straight Arrow Connector 2"/>
        <xdr:cNvCxnSpPr/>
      </xdr:nvCxnSpPr>
      <xdr:spPr>
        <a:xfrm flipV="1">
          <a:off x="3829050" y="24193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xdr:row>
      <xdr:rowOff>457200</xdr:rowOff>
    </xdr:from>
    <xdr:to>
      <xdr:col>11</xdr:col>
      <xdr:colOff>123825</xdr:colOff>
      <xdr:row>11</xdr:row>
      <xdr:rowOff>19050</xdr:rowOff>
    </xdr:to>
    <xdr:cxnSp macro="">
      <xdr:nvCxnSpPr>
        <xdr:cNvPr id="46" name="Straight Arrow Connector 45"/>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48" name="Straight Arrow Connector 47"/>
        <xdr:cNvCxnSpPr/>
      </xdr:nvCxnSpPr>
      <xdr:spPr>
        <a:xfrm flipH="1">
          <a:off x="11172826" y="23241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xdr:row>
      <xdr:rowOff>285750</xdr:rowOff>
    </xdr:from>
    <xdr:to>
      <xdr:col>23</xdr:col>
      <xdr:colOff>42582</xdr:colOff>
      <xdr:row>9</xdr:row>
      <xdr:rowOff>154081</xdr:rowOff>
    </xdr:to>
    <xdr:cxnSp macro="">
      <xdr:nvCxnSpPr>
        <xdr:cNvPr id="49" name="Straight Arrow Connector 48"/>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50" name="Straight Arrow Connector 49"/>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52" name="Straight Arrow Connector 51"/>
        <xdr:cNvCxnSpPr/>
      </xdr:nvCxnSpPr>
      <xdr:spPr>
        <a:xfrm flipH="1">
          <a:off x="11172826" y="48101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54" name="Straight Arrow Connector 53"/>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56" name="Straight Arrow Connector 55"/>
        <xdr:cNvCxnSpPr/>
      </xdr:nvCxnSpPr>
      <xdr:spPr>
        <a:xfrm flipH="1">
          <a:off x="11172826" y="729615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58" name="Straight Arrow Connector 57"/>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60" name="Straight Arrow Connector 59"/>
        <xdr:cNvCxnSpPr/>
      </xdr:nvCxnSpPr>
      <xdr:spPr>
        <a:xfrm flipH="1">
          <a:off x="11172826" y="974407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62" name="Straight Arrow Connector 61"/>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64" name="Straight Arrow Connector 63"/>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66" name="Straight Arrow Connector 65"/>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68" name="Straight Arrow Connector 67"/>
        <xdr:cNvCxnSpPr/>
      </xdr:nvCxnSpPr>
      <xdr:spPr>
        <a:xfrm flipH="1">
          <a:off x="11172826" y="146685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19</xdr:row>
      <xdr:rowOff>152400</xdr:rowOff>
    </xdr:from>
    <xdr:to>
      <xdr:col>9</xdr:col>
      <xdr:colOff>52107</xdr:colOff>
      <xdr:row>20</xdr:row>
      <xdr:rowOff>1681</xdr:rowOff>
    </xdr:to>
    <xdr:cxnSp macro="">
      <xdr:nvCxnSpPr>
        <xdr:cNvPr id="70" name="Straight Arrow Connector 69"/>
        <xdr:cNvCxnSpPr/>
      </xdr:nvCxnSpPr>
      <xdr:spPr>
        <a:xfrm flipV="1">
          <a:off x="3829050" y="241935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71" name="Straight Arrow Connector 70"/>
        <xdr:cNvCxnSpPr/>
      </xdr:nvCxnSpPr>
      <xdr:spPr>
        <a:xfrm flipH="1">
          <a:off x="4562475" y="313372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72" name="Straight Arrow Connector 71"/>
        <xdr:cNvCxnSpPr/>
      </xdr:nvCxnSpPr>
      <xdr:spPr>
        <a:xfrm flipH="1">
          <a:off x="11515726" y="313372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18</xdr:row>
      <xdr:rowOff>285750</xdr:rowOff>
    </xdr:from>
    <xdr:to>
      <xdr:col>23</xdr:col>
      <xdr:colOff>42582</xdr:colOff>
      <xdr:row>20</xdr:row>
      <xdr:rowOff>154081</xdr:rowOff>
    </xdr:to>
    <xdr:cxnSp macro="">
      <xdr:nvCxnSpPr>
        <xdr:cNvPr id="73" name="Straight Arrow Connector 72"/>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30</xdr:row>
      <xdr:rowOff>152400</xdr:rowOff>
    </xdr:from>
    <xdr:to>
      <xdr:col>9</xdr:col>
      <xdr:colOff>52107</xdr:colOff>
      <xdr:row>31</xdr:row>
      <xdr:rowOff>1681</xdr:rowOff>
    </xdr:to>
    <xdr:cxnSp macro="">
      <xdr:nvCxnSpPr>
        <xdr:cNvPr id="74" name="Straight Arrow Connector 73"/>
        <xdr:cNvCxnSpPr/>
      </xdr:nvCxnSpPr>
      <xdr:spPr>
        <a:xfrm flipV="1">
          <a:off x="3829050" y="241935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75" name="Straight Arrow Connector 74"/>
        <xdr:cNvCxnSpPr/>
      </xdr:nvCxnSpPr>
      <xdr:spPr>
        <a:xfrm flipH="1">
          <a:off x="4562475" y="313372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76" name="Straight Arrow Connector 75"/>
        <xdr:cNvCxnSpPr/>
      </xdr:nvCxnSpPr>
      <xdr:spPr>
        <a:xfrm flipH="1">
          <a:off x="11515726" y="313372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29</xdr:row>
      <xdr:rowOff>285750</xdr:rowOff>
    </xdr:from>
    <xdr:to>
      <xdr:col>23</xdr:col>
      <xdr:colOff>42582</xdr:colOff>
      <xdr:row>31</xdr:row>
      <xdr:rowOff>154081</xdr:rowOff>
    </xdr:to>
    <xdr:cxnSp macro="">
      <xdr:nvCxnSpPr>
        <xdr:cNvPr id="77" name="Straight Arrow Connector 76"/>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79" name="Straight Arrow Connector 78"/>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80" name="Straight Arrow Connector 79"/>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41</xdr:row>
      <xdr:rowOff>152400</xdr:rowOff>
    </xdr:from>
    <xdr:to>
      <xdr:col>9</xdr:col>
      <xdr:colOff>52107</xdr:colOff>
      <xdr:row>42</xdr:row>
      <xdr:rowOff>1681</xdr:rowOff>
    </xdr:to>
    <xdr:cxnSp macro="">
      <xdr:nvCxnSpPr>
        <xdr:cNvPr id="81" name="Straight Arrow Connector 80"/>
        <xdr:cNvCxnSpPr/>
      </xdr:nvCxnSpPr>
      <xdr:spPr>
        <a:xfrm flipV="1">
          <a:off x="3829050" y="93249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82" name="Straight Arrow Connector 81"/>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83" name="Straight Arrow Connector 82"/>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40</xdr:row>
      <xdr:rowOff>285750</xdr:rowOff>
    </xdr:from>
    <xdr:to>
      <xdr:col>23</xdr:col>
      <xdr:colOff>42582</xdr:colOff>
      <xdr:row>42</xdr:row>
      <xdr:rowOff>154081</xdr:rowOff>
    </xdr:to>
    <xdr:cxnSp macro="">
      <xdr:nvCxnSpPr>
        <xdr:cNvPr id="84" name="Straight Arrow Connector 83"/>
        <xdr:cNvCxnSpPr/>
      </xdr:nvCxnSpPr>
      <xdr:spPr>
        <a:xfrm flipV="1">
          <a:off x="11610975" y="90963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86" name="Straight Arrow Connector 85"/>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87" name="Straight Arrow Connector 86"/>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52</xdr:row>
      <xdr:rowOff>152400</xdr:rowOff>
    </xdr:from>
    <xdr:to>
      <xdr:col>9</xdr:col>
      <xdr:colOff>52107</xdr:colOff>
      <xdr:row>53</xdr:row>
      <xdr:rowOff>1681</xdr:rowOff>
    </xdr:to>
    <xdr:cxnSp macro="">
      <xdr:nvCxnSpPr>
        <xdr:cNvPr id="88" name="Straight Arrow Connector 87"/>
        <xdr:cNvCxnSpPr/>
      </xdr:nvCxnSpPr>
      <xdr:spPr>
        <a:xfrm flipV="1">
          <a:off x="3829050" y="93249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89" name="Straight Arrow Connector 88"/>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0" name="Straight Arrow Connector 89"/>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51</xdr:row>
      <xdr:rowOff>285750</xdr:rowOff>
    </xdr:from>
    <xdr:to>
      <xdr:col>23</xdr:col>
      <xdr:colOff>42582</xdr:colOff>
      <xdr:row>53</xdr:row>
      <xdr:rowOff>154081</xdr:rowOff>
    </xdr:to>
    <xdr:cxnSp macro="">
      <xdr:nvCxnSpPr>
        <xdr:cNvPr id="91" name="Straight Arrow Connector 90"/>
        <xdr:cNvCxnSpPr/>
      </xdr:nvCxnSpPr>
      <xdr:spPr>
        <a:xfrm flipV="1">
          <a:off x="11610975" y="90963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92" name="Straight Arrow Connector 91"/>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3" name="Straight Arrow Connector 92"/>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94" name="Straight Arrow Connector 93"/>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5" name="Straight Arrow Connector 94"/>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52</xdr:row>
      <xdr:rowOff>152400</xdr:rowOff>
    </xdr:from>
    <xdr:to>
      <xdr:col>9</xdr:col>
      <xdr:colOff>52107</xdr:colOff>
      <xdr:row>53</xdr:row>
      <xdr:rowOff>1681</xdr:rowOff>
    </xdr:to>
    <xdr:cxnSp macro="">
      <xdr:nvCxnSpPr>
        <xdr:cNvPr id="96" name="Straight Arrow Connector 95"/>
        <xdr:cNvCxnSpPr/>
      </xdr:nvCxnSpPr>
      <xdr:spPr>
        <a:xfrm flipV="1">
          <a:off x="3829050" y="127158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97" name="Straight Arrow Connector 96"/>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98" name="Straight Arrow Connector 97"/>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51</xdr:row>
      <xdr:rowOff>285750</xdr:rowOff>
    </xdr:from>
    <xdr:to>
      <xdr:col>23</xdr:col>
      <xdr:colOff>42582</xdr:colOff>
      <xdr:row>53</xdr:row>
      <xdr:rowOff>154081</xdr:rowOff>
    </xdr:to>
    <xdr:cxnSp macro="">
      <xdr:nvCxnSpPr>
        <xdr:cNvPr id="99" name="Straight Arrow Connector 98"/>
        <xdr:cNvCxnSpPr/>
      </xdr:nvCxnSpPr>
      <xdr:spPr>
        <a:xfrm flipV="1">
          <a:off x="11610975" y="124872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0" name="Straight Arrow Connector 9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1" name="Straight Arrow Connector 10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2" name="Straight Arrow Connector 101"/>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3" name="Straight Arrow Connector 102"/>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63</xdr:row>
      <xdr:rowOff>152400</xdr:rowOff>
    </xdr:from>
    <xdr:to>
      <xdr:col>9</xdr:col>
      <xdr:colOff>52107</xdr:colOff>
      <xdr:row>64</xdr:row>
      <xdr:rowOff>1681</xdr:rowOff>
    </xdr:to>
    <xdr:cxnSp macro="">
      <xdr:nvCxnSpPr>
        <xdr:cNvPr id="104" name="Straight Arrow Connector 103"/>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5" name="Straight Arrow Connector 104"/>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6" name="Straight Arrow Connector 105"/>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62</xdr:row>
      <xdr:rowOff>285750</xdr:rowOff>
    </xdr:from>
    <xdr:to>
      <xdr:col>23</xdr:col>
      <xdr:colOff>42582</xdr:colOff>
      <xdr:row>64</xdr:row>
      <xdr:rowOff>154081</xdr:rowOff>
    </xdr:to>
    <xdr:cxnSp macro="">
      <xdr:nvCxnSpPr>
        <xdr:cNvPr id="107" name="Straight Arrow Connector 106"/>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08" name="Straight Arrow Connector 107"/>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09" name="Straight Arrow Connector 108"/>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10" name="Straight Arrow Connector 10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11" name="Straight Arrow Connector 11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63</xdr:row>
      <xdr:rowOff>152400</xdr:rowOff>
    </xdr:from>
    <xdr:to>
      <xdr:col>9</xdr:col>
      <xdr:colOff>52107</xdr:colOff>
      <xdr:row>64</xdr:row>
      <xdr:rowOff>1681</xdr:rowOff>
    </xdr:to>
    <xdr:cxnSp macro="">
      <xdr:nvCxnSpPr>
        <xdr:cNvPr id="112" name="Straight Arrow Connector 111"/>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113" name="Straight Arrow Connector 112"/>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114" name="Straight Arrow Connector 113"/>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62</xdr:row>
      <xdr:rowOff>285750</xdr:rowOff>
    </xdr:from>
    <xdr:to>
      <xdr:col>23</xdr:col>
      <xdr:colOff>42582</xdr:colOff>
      <xdr:row>64</xdr:row>
      <xdr:rowOff>154081</xdr:rowOff>
    </xdr:to>
    <xdr:cxnSp macro="">
      <xdr:nvCxnSpPr>
        <xdr:cNvPr id="115" name="Straight Arrow Connector 114"/>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61" name="Straight Arrow Connector 60"/>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63" name="Straight Arrow Connector 62"/>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65" name="Straight Arrow Connector 64"/>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67" name="Straight Arrow Connector 66"/>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69" name="Straight Arrow Connector 68"/>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78" name="Straight Arrow Connector 77"/>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74</xdr:row>
      <xdr:rowOff>152400</xdr:rowOff>
    </xdr:from>
    <xdr:to>
      <xdr:col>9</xdr:col>
      <xdr:colOff>52107</xdr:colOff>
      <xdr:row>75</xdr:row>
      <xdr:rowOff>1681</xdr:rowOff>
    </xdr:to>
    <xdr:cxnSp macro="">
      <xdr:nvCxnSpPr>
        <xdr:cNvPr id="85" name="Straight Arrow Connector 84"/>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116" name="Straight Arrow Connector 115"/>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117" name="Straight Arrow Connector 116"/>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73</xdr:row>
      <xdr:rowOff>285750</xdr:rowOff>
    </xdr:from>
    <xdr:to>
      <xdr:col>23</xdr:col>
      <xdr:colOff>42582</xdr:colOff>
      <xdr:row>75</xdr:row>
      <xdr:rowOff>154081</xdr:rowOff>
    </xdr:to>
    <xdr:cxnSp macro="">
      <xdr:nvCxnSpPr>
        <xdr:cNvPr id="118" name="Straight Arrow Connector 117"/>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119" name="Straight Arrow Connector 118"/>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120" name="Straight Arrow Connector 119"/>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121" name="Straight Arrow Connector 120"/>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122" name="Straight Arrow Connector 121"/>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74</xdr:row>
      <xdr:rowOff>152400</xdr:rowOff>
    </xdr:from>
    <xdr:to>
      <xdr:col>9</xdr:col>
      <xdr:colOff>52107</xdr:colOff>
      <xdr:row>75</xdr:row>
      <xdr:rowOff>1681</xdr:rowOff>
    </xdr:to>
    <xdr:cxnSp macro="">
      <xdr:nvCxnSpPr>
        <xdr:cNvPr id="123" name="Straight Arrow Connector 122"/>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124" name="Straight Arrow Connector 123"/>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125" name="Straight Arrow Connector 124"/>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73</xdr:row>
      <xdr:rowOff>285750</xdr:rowOff>
    </xdr:from>
    <xdr:to>
      <xdr:col>23</xdr:col>
      <xdr:colOff>42582</xdr:colOff>
      <xdr:row>75</xdr:row>
      <xdr:rowOff>154081</xdr:rowOff>
    </xdr:to>
    <xdr:cxnSp macro="">
      <xdr:nvCxnSpPr>
        <xdr:cNvPr id="126" name="Straight Arrow Connector 125"/>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27" name="Straight Arrow Connector 126"/>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28" name="Straight Arrow Connector 127"/>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29" name="Straight Arrow Connector 128"/>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30" name="Straight Arrow Connector 129"/>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85</xdr:row>
      <xdr:rowOff>152400</xdr:rowOff>
    </xdr:from>
    <xdr:to>
      <xdr:col>9</xdr:col>
      <xdr:colOff>52107</xdr:colOff>
      <xdr:row>86</xdr:row>
      <xdr:rowOff>1681</xdr:rowOff>
    </xdr:to>
    <xdr:cxnSp macro="">
      <xdr:nvCxnSpPr>
        <xdr:cNvPr id="131" name="Straight Arrow Connector 130"/>
        <xdr:cNvCxnSpPr/>
      </xdr:nvCxnSpPr>
      <xdr:spPr>
        <a:xfrm flipV="1">
          <a:off x="3829050" y="196881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32" name="Straight Arrow Connector 131"/>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33" name="Straight Arrow Connector 132"/>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84</xdr:row>
      <xdr:rowOff>285750</xdr:rowOff>
    </xdr:from>
    <xdr:to>
      <xdr:col>23</xdr:col>
      <xdr:colOff>42582</xdr:colOff>
      <xdr:row>86</xdr:row>
      <xdr:rowOff>154081</xdr:rowOff>
    </xdr:to>
    <xdr:cxnSp macro="">
      <xdr:nvCxnSpPr>
        <xdr:cNvPr id="134" name="Straight Arrow Connector 133"/>
        <xdr:cNvCxnSpPr/>
      </xdr:nvCxnSpPr>
      <xdr:spPr>
        <a:xfrm flipV="1">
          <a:off x="11610975" y="194595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35" name="Straight Arrow Connector 134"/>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36" name="Straight Arrow Connector 135"/>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37" name="Straight Arrow Connector 136"/>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38" name="Straight Arrow Connector 137"/>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85</xdr:row>
      <xdr:rowOff>152400</xdr:rowOff>
    </xdr:from>
    <xdr:to>
      <xdr:col>9</xdr:col>
      <xdr:colOff>52107</xdr:colOff>
      <xdr:row>86</xdr:row>
      <xdr:rowOff>1681</xdr:rowOff>
    </xdr:to>
    <xdr:cxnSp macro="">
      <xdr:nvCxnSpPr>
        <xdr:cNvPr id="139" name="Straight Arrow Connector 138"/>
        <xdr:cNvCxnSpPr/>
      </xdr:nvCxnSpPr>
      <xdr:spPr>
        <a:xfrm flipV="1">
          <a:off x="3829050" y="196881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140" name="Straight Arrow Connector 139"/>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141" name="Straight Arrow Connector 140"/>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84</xdr:row>
      <xdr:rowOff>285750</xdr:rowOff>
    </xdr:from>
    <xdr:to>
      <xdr:col>23</xdr:col>
      <xdr:colOff>42582</xdr:colOff>
      <xdr:row>86</xdr:row>
      <xdr:rowOff>154081</xdr:rowOff>
    </xdr:to>
    <xdr:cxnSp macro="">
      <xdr:nvCxnSpPr>
        <xdr:cNvPr id="142" name="Straight Arrow Connector 141"/>
        <xdr:cNvCxnSpPr/>
      </xdr:nvCxnSpPr>
      <xdr:spPr>
        <a:xfrm flipV="1">
          <a:off x="11610975" y="194595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43" name="Straight Arrow Connector 142"/>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44" name="Straight Arrow Connector 143"/>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45" name="Straight Arrow Connector 144"/>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46" name="Straight Arrow Connector 145"/>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47" name="Straight Arrow Connector 146"/>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48" name="Straight Arrow Connector 147"/>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96</xdr:row>
      <xdr:rowOff>152400</xdr:rowOff>
    </xdr:from>
    <xdr:to>
      <xdr:col>9</xdr:col>
      <xdr:colOff>52107</xdr:colOff>
      <xdr:row>97</xdr:row>
      <xdr:rowOff>1681</xdr:rowOff>
    </xdr:to>
    <xdr:cxnSp macro="">
      <xdr:nvCxnSpPr>
        <xdr:cNvPr id="149" name="Straight Arrow Connector 148"/>
        <xdr:cNvCxnSpPr/>
      </xdr:nvCxnSpPr>
      <xdr:spPr>
        <a:xfrm flipV="1">
          <a:off x="3829050" y="266604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50" name="Straight Arrow Connector 149"/>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51" name="Straight Arrow Connector 150"/>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95</xdr:row>
      <xdr:rowOff>285750</xdr:rowOff>
    </xdr:from>
    <xdr:to>
      <xdr:col>23</xdr:col>
      <xdr:colOff>42582</xdr:colOff>
      <xdr:row>97</xdr:row>
      <xdr:rowOff>154081</xdr:rowOff>
    </xdr:to>
    <xdr:cxnSp macro="">
      <xdr:nvCxnSpPr>
        <xdr:cNvPr id="152" name="Straight Arrow Connector 151"/>
        <xdr:cNvCxnSpPr/>
      </xdr:nvCxnSpPr>
      <xdr:spPr>
        <a:xfrm flipV="1">
          <a:off x="11610975" y="264318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53" name="Straight Arrow Connector 152"/>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54" name="Straight Arrow Connector 153"/>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55" name="Straight Arrow Connector 154"/>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56" name="Straight Arrow Connector 155"/>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96</xdr:row>
      <xdr:rowOff>152400</xdr:rowOff>
    </xdr:from>
    <xdr:to>
      <xdr:col>9</xdr:col>
      <xdr:colOff>52107</xdr:colOff>
      <xdr:row>97</xdr:row>
      <xdr:rowOff>1681</xdr:rowOff>
    </xdr:to>
    <xdr:cxnSp macro="">
      <xdr:nvCxnSpPr>
        <xdr:cNvPr id="157" name="Straight Arrow Connector 156"/>
        <xdr:cNvCxnSpPr/>
      </xdr:nvCxnSpPr>
      <xdr:spPr>
        <a:xfrm flipV="1">
          <a:off x="3829050" y="266604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158" name="Straight Arrow Connector 157"/>
        <xdr:cNvCxnSpPr/>
      </xdr:nvCxnSpPr>
      <xdr:spPr>
        <a:xfrm flipH="1">
          <a:off x="4562475" y="273748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159" name="Straight Arrow Connector 158"/>
        <xdr:cNvCxnSpPr/>
      </xdr:nvCxnSpPr>
      <xdr:spPr>
        <a:xfrm flipH="1">
          <a:off x="11515726" y="273748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95</xdr:row>
      <xdr:rowOff>285750</xdr:rowOff>
    </xdr:from>
    <xdr:to>
      <xdr:col>23</xdr:col>
      <xdr:colOff>42582</xdr:colOff>
      <xdr:row>97</xdr:row>
      <xdr:rowOff>154081</xdr:rowOff>
    </xdr:to>
    <xdr:cxnSp macro="">
      <xdr:nvCxnSpPr>
        <xdr:cNvPr id="160" name="Straight Arrow Connector 159"/>
        <xdr:cNvCxnSpPr/>
      </xdr:nvCxnSpPr>
      <xdr:spPr>
        <a:xfrm flipV="1">
          <a:off x="11610975" y="264318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2" name="Straight Arrow Connector 1"/>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1657350</xdr:colOff>
      <xdr:row>6</xdr:row>
      <xdr:rowOff>85725</xdr:rowOff>
    </xdr:from>
    <xdr:to>
      <xdr:col>8</xdr:col>
      <xdr:colOff>2471457</xdr:colOff>
      <xdr:row>8</xdr:row>
      <xdr:rowOff>154081</xdr:rowOff>
    </xdr:to>
    <xdr:cxnSp macro="">
      <xdr:nvCxnSpPr>
        <xdr:cNvPr id="3" name="Straight Arrow Connector 2"/>
        <xdr:cNvCxnSpPr/>
      </xdr:nvCxnSpPr>
      <xdr:spPr>
        <a:xfrm flipV="1">
          <a:off x="5524500" y="1390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6" name="Straight Arrow Connector 5"/>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17</xdr:row>
      <xdr:rowOff>85725</xdr:rowOff>
    </xdr:from>
    <xdr:to>
      <xdr:col>8</xdr:col>
      <xdr:colOff>718857</xdr:colOff>
      <xdr:row>19</xdr:row>
      <xdr:rowOff>154081</xdr:rowOff>
    </xdr:to>
    <xdr:cxnSp macro="">
      <xdr:nvCxnSpPr>
        <xdr:cNvPr id="7" name="Straight Arrow Connector 6"/>
        <xdr:cNvCxnSpPr/>
      </xdr:nvCxnSpPr>
      <xdr:spPr>
        <a:xfrm flipV="1">
          <a:off x="3771900" y="38766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10" name="Straight Arrow Connector 9"/>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14" name="Straight Arrow Connector 13"/>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39</xdr:row>
      <xdr:rowOff>85725</xdr:rowOff>
    </xdr:from>
    <xdr:to>
      <xdr:col>8</xdr:col>
      <xdr:colOff>718857</xdr:colOff>
      <xdr:row>41</xdr:row>
      <xdr:rowOff>154081</xdr:rowOff>
    </xdr:to>
    <xdr:cxnSp macro="">
      <xdr:nvCxnSpPr>
        <xdr:cNvPr id="15" name="Straight Arrow Connector 14"/>
        <xdr:cNvCxnSpPr/>
      </xdr:nvCxnSpPr>
      <xdr:spPr>
        <a:xfrm flipV="1">
          <a:off x="3771900" y="8810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18" name="Straight Arrow Connector 17"/>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22" name="Straight Arrow Connector 21"/>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26" name="Straight Arrow Connector 25"/>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28" name="Straight Arrow Connector 27"/>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1666875</xdr:colOff>
      <xdr:row>28</xdr:row>
      <xdr:rowOff>66675</xdr:rowOff>
    </xdr:from>
    <xdr:to>
      <xdr:col>8</xdr:col>
      <xdr:colOff>2480982</xdr:colOff>
      <xdr:row>30</xdr:row>
      <xdr:rowOff>135031</xdr:rowOff>
    </xdr:to>
    <xdr:cxnSp macro="">
      <xdr:nvCxnSpPr>
        <xdr:cNvPr id="29" name="Straight Arrow Connector 28"/>
        <xdr:cNvCxnSpPr/>
      </xdr:nvCxnSpPr>
      <xdr:spPr>
        <a:xfrm flipV="1">
          <a:off x="5534025" y="6343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30" name="Straight Arrow Connector 29"/>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38</xdr:row>
      <xdr:rowOff>152400</xdr:rowOff>
    </xdr:from>
    <xdr:to>
      <xdr:col>9</xdr:col>
      <xdr:colOff>14007</xdr:colOff>
      <xdr:row>41</xdr:row>
      <xdr:rowOff>58831</xdr:rowOff>
    </xdr:to>
    <xdr:cxnSp macro="">
      <xdr:nvCxnSpPr>
        <xdr:cNvPr id="31" name="Straight Arrow Connector 30"/>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2" name="Straight Arrow Connector 31"/>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4" name="Straight Arrow Connector 33"/>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49</xdr:row>
      <xdr:rowOff>152400</xdr:rowOff>
    </xdr:from>
    <xdr:to>
      <xdr:col>9</xdr:col>
      <xdr:colOff>14007</xdr:colOff>
      <xdr:row>52</xdr:row>
      <xdr:rowOff>58831</xdr:rowOff>
    </xdr:to>
    <xdr:cxnSp macro="">
      <xdr:nvCxnSpPr>
        <xdr:cNvPr id="35" name="Straight Arrow Connector 34"/>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36" name="Straight Arrow Connector 35"/>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38" name="Straight Arrow Connector 37"/>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60</xdr:row>
      <xdr:rowOff>152400</xdr:rowOff>
    </xdr:from>
    <xdr:to>
      <xdr:col>9</xdr:col>
      <xdr:colOff>14007</xdr:colOff>
      <xdr:row>63</xdr:row>
      <xdr:rowOff>58831</xdr:rowOff>
    </xdr:to>
    <xdr:cxnSp macro="">
      <xdr:nvCxnSpPr>
        <xdr:cNvPr id="39" name="Straight Arrow Connector 38"/>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23" name="Straight Arrow Connector 22"/>
        <xdr:cNvCxnSpPr/>
      </xdr:nvCxnSpPr>
      <xdr:spPr>
        <a:xfrm flipH="1">
          <a:off x="4562475" y="120872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24" name="Straight Arrow Connector 23"/>
        <xdr:cNvCxnSpPr/>
      </xdr:nvCxnSpPr>
      <xdr:spPr>
        <a:xfrm flipH="1">
          <a:off x="4562475" y="145923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25" name="Straight Arrow Connector 24"/>
        <xdr:cNvCxnSpPr/>
      </xdr:nvCxnSpPr>
      <xdr:spPr>
        <a:xfrm flipH="1">
          <a:off x="4562475" y="120872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27" name="Straight Arrow Connector 26"/>
        <xdr:cNvCxnSpPr/>
      </xdr:nvCxnSpPr>
      <xdr:spPr>
        <a:xfrm flipH="1">
          <a:off x="4562475" y="120872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71</xdr:row>
      <xdr:rowOff>152400</xdr:rowOff>
    </xdr:from>
    <xdr:to>
      <xdr:col>9</xdr:col>
      <xdr:colOff>14007</xdr:colOff>
      <xdr:row>74</xdr:row>
      <xdr:rowOff>58831</xdr:rowOff>
    </xdr:to>
    <xdr:cxnSp macro="">
      <xdr:nvCxnSpPr>
        <xdr:cNvPr id="33" name="Straight Arrow Connector 32"/>
        <xdr:cNvCxnSpPr/>
      </xdr:nvCxnSpPr>
      <xdr:spPr>
        <a:xfrm flipV="1">
          <a:off x="5562600" y="111347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37" name="Straight Arrow Connector 36"/>
        <xdr:cNvCxnSpPr/>
      </xdr:nvCxnSpPr>
      <xdr:spPr>
        <a:xfrm flipH="1">
          <a:off x="4562475" y="145923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40" name="Straight Arrow Connector 39"/>
        <xdr:cNvCxnSpPr/>
      </xdr:nvCxnSpPr>
      <xdr:spPr>
        <a:xfrm flipH="1">
          <a:off x="4562475" y="145923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82</xdr:row>
      <xdr:rowOff>152400</xdr:rowOff>
    </xdr:from>
    <xdr:to>
      <xdr:col>9</xdr:col>
      <xdr:colOff>14007</xdr:colOff>
      <xdr:row>85</xdr:row>
      <xdr:rowOff>58831</xdr:rowOff>
    </xdr:to>
    <xdr:cxnSp macro="">
      <xdr:nvCxnSpPr>
        <xdr:cNvPr id="41" name="Straight Arrow Connector 40"/>
        <xdr:cNvCxnSpPr/>
      </xdr:nvCxnSpPr>
      <xdr:spPr>
        <a:xfrm flipV="1">
          <a:off x="5562600" y="136398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42" name="Straight Arrow Connector 41"/>
        <xdr:cNvCxnSpPr/>
      </xdr:nvCxnSpPr>
      <xdr:spPr>
        <a:xfrm flipH="1">
          <a:off x="4562475" y="195167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43" name="Straight Arrow Connector 42"/>
        <xdr:cNvCxnSpPr/>
      </xdr:nvCxnSpPr>
      <xdr:spPr>
        <a:xfrm flipH="1">
          <a:off x="4562475" y="195167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44" name="Straight Arrow Connector 43"/>
        <xdr:cNvCxnSpPr/>
      </xdr:nvCxnSpPr>
      <xdr:spPr>
        <a:xfrm flipH="1">
          <a:off x="4562475" y="195167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93</xdr:row>
      <xdr:rowOff>152400</xdr:rowOff>
    </xdr:from>
    <xdr:to>
      <xdr:col>9</xdr:col>
      <xdr:colOff>14007</xdr:colOff>
      <xdr:row>96</xdr:row>
      <xdr:rowOff>58831</xdr:rowOff>
    </xdr:to>
    <xdr:cxnSp macro="">
      <xdr:nvCxnSpPr>
        <xdr:cNvPr id="45" name="Straight Arrow Connector 44"/>
        <xdr:cNvCxnSpPr/>
      </xdr:nvCxnSpPr>
      <xdr:spPr>
        <a:xfrm flipV="1">
          <a:off x="5562600" y="185642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4</xdr:col>
      <xdr:colOff>793750</xdr:colOff>
      <xdr:row>34</xdr:row>
      <xdr:rowOff>647700</xdr:rowOff>
    </xdr:to>
    <xdr:sp macro="" textlink="">
      <xdr:nvSpPr>
        <xdr:cNvPr id="2054"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34</xdr:row>
      <xdr:rowOff>647700</xdr:rowOff>
    </xdr:to>
    <xdr:sp macro="" textlink="">
      <xdr:nvSpPr>
        <xdr:cNvPr id="2"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34</xdr:row>
      <xdr:rowOff>647700</xdr:rowOff>
    </xdr:to>
    <xdr:sp macro="" textlink="">
      <xdr:nvSpPr>
        <xdr:cNvPr id="3" name="AutoShape 6"/>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34</xdr:row>
      <xdr:rowOff>561975</xdr:rowOff>
    </xdr:to>
    <xdr:sp macro="" textlink="">
      <xdr:nvSpPr>
        <xdr:cNvPr id="4" name="AutoShape 6"/>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34</xdr:row>
      <xdr:rowOff>561975</xdr:rowOff>
    </xdr:to>
    <xdr:sp macro="" textlink="">
      <xdr:nvSpPr>
        <xdr:cNvPr id="5" name="AutoShape 6"/>
        <xdr:cNvSpPr>
          <a:spLocks noChangeArrowheads="1"/>
        </xdr:cNvSpPr>
      </xdr:nvSpPr>
      <xdr:spPr bwMode="auto">
        <a:xfrm>
          <a:off x="0" y="0"/>
          <a:ext cx="64865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3</xdr:col>
      <xdr:colOff>179294</xdr:colOff>
      <xdr:row>6</xdr:row>
      <xdr:rowOff>78441</xdr:rowOff>
    </xdr:from>
    <xdr:to>
      <xdr:col>3</xdr:col>
      <xdr:colOff>930088</xdr:colOff>
      <xdr:row>6</xdr:row>
      <xdr:rowOff>78441</xdr:rowOff>
    </xdr:to>
    <xdr:cxnSp macro="">
      <xdr:nvCxnSpPr>
        <xdr:cNvPr id="7" name="Straight Arrow Connector 6"/>
        <xdr:cNvCxnSpPr/>
      </xdr:nvCxnSpPr>
      <xdr:spPr>
        <a:xfrm>
          <a:off x="4583206" y="1019735"/>
          <a:ext cx="750794"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2</xdr:row>
      <xdr:rowOff>89647</xdr:rowOff>
    </xdr:from>
    <xdr:to>
      <xdr:col>15</xdr:col>
      <xdr:colOff>504265</xdr:colOff>
      <xdr:row>5</xdr:row>
      <xdr:rowOff>100853</xdr:rowOff>
    </xdr:to>
    <xdr:cxnSp macro="">
      <xdr:nvCxnSpPr>
        <xdr:cNvPr id="9" name="Straight Arrow Connector 8"/>
        <xdr:cNvCxnSpPr/>
      </xdr:nvCxnSpPr>
      <xdr:spPr>
        <a:xfrm flipV="1">
          <a:off x="13906500" y="403412"/>
          <a:ext cx="504265" cy="48185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690282</xdr:colOff>
      <xdr:row>3</xdr:row>
      <xdr:rowOff>78441</xdr:rowOff>
    </xdr:from>
    <xdr:to>
      <xdr:col>7</xdr:col>
      <xdr:colOff>257736</xdr:colOff>
      <xdr:row>3</xdr:row>
      <xdr:rowOff>85165</xdr:rowOff>
    </xdr:to>
    <xdr:cxnSp macro="">
      <xdr:nvCxnSpPr>
        <xdr:cNvPr id="13" name="Straight Arrow Connector 12"/>
        <xdr:cNvCxnSpPr/>
      </xdr:nvCxnSpPr>
      <xdr:spPr>
        <a:xfrm flipV="1">
          <a:off x="8254253" y="549088"/>
          <a:ext cx="542365"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30</xdr:row>
      <xdr:rowOff>561975</xdr:rowOff>
    </xdr:to>
    <xdr:sp macro="" textlink="">
      <xdr:nvSpPr>
        <xdr:cNvPr id="6" name="AutoShape 6"/>
        <xdr:cNvSpPr>
          <a:spLocks noChangeArrowheads="1"/>
        </xdr:cNvSpPr>
      </xdr:nvSpPr>
      <xdr:spPr bwMode="auto">
        <a:xfrm>
          <a:off x="0" y="0"/>
          <a:ext cx="6486525" cy="611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16</xdr:col>
      <xdr:colOff>690282</xdr:colOff>
      <xdr:row>2</xdr:row>
      <xdr:rowOff>89645</xdr:rowOff>
    </xdr:from>
    <xdr:to>
      <xdr:col>17</xdr:col>
      <xdr:colOff>257736</xdr:colOff>
      <xdr:row>2</xdr:row>
      <xdr:rowOff>96369</xdr:rowOff>
    </xdr:to>
    <xdr:cxnSp macro="">
      <xdr:nvCxnSpPr>
        <xdr:cNvPr id="12" name="Straight Arrow Connector 11"/>
        <xdr:cNvCxnSpPr/>
      </xdr:nvCxnSpPr>
      <xdr:spPr>
        <a:xfrm flipV="1">
          <a:off x="15134664" y="403410"/>
          <a:ext cx="284631"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1019736</xdr:colOff>
      <xdr:row>3</xdr:row>
      <xdr:rowOff>112059</xdr:rowOff>
    </xdr:from>
    <xdr:to>
      <xdr:col>5</xdr:col>
      <xdr:colOff>885265</xdr:colOff>
      <xdr:row>6</xdr:row>
      <xdr:rowOff>33618</xdr:rowOff>
    </xdr:to>
    <xdr:cxnSp macro="">
      <xdr:nvCxnSpPr>
        <xdr:cNvPr id="14" name="Straight Arrow Connector 13"/>
        <xdr:cNvCxnSpPr/>
      </xdr:nvCxnSpPr>
      <xdr:spPr>
        <a:xfrm flipV="1">
          <a:off x="6600265" y="582706"/>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30</xdr:row>
      <xdr:rowOff>561975</xdr:rowOff>
    </xdr:to>
    <xdr:sp macro="" textlink="">
      <xdr:nvSpPr>
        <xdr:cNvPr id="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0"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1"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5"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6"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7"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19"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1"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2"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3"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4"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5"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6"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7"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8"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9"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30"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31"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48"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49"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0"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1"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2"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3"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5"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6"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7"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8"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59" name="AutoShape 6"/>
        <xdr:cNvSpPr>
          <a:spLocks noChangeArrowheads="1"/>
        </xdr:cNvSpPr>
      </xdr:nvSpPr>
      <xdr:spPr bwMode="auto">
        <a:xfrm>
          <a:off x="0" y="0"/>
          <a:ext cx="6743700"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0" name="AutoShape 6"/>
        <xdr:cNvSpPr>
          <a:spLocks noChangeArrowheads="1"/>
        </xdr:cNvSpPr>
      </xdr:nvSpPr>
      <xdr:spPr bwMode="auto">
        <a:xfrm>
          <a:off x="0" y="0"/>
          <a:ext cx="67437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1" name="AutoShape 6"/>
        <xdr:cNvSpPr>
          <a:spLocks noChangeArrowheads="1"/>
        </xdr:cNvSpPr>
      </xdr:nvSpPr>
      <xdr:spPr bwMode="auto">
        <a:xfrm>
          <a:off x="0" y="0"/>
          <a:ext cx="67437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2" name="AutoShape 6"/>
        <xdr:cNvSpPr>
          <a:spLocks noChangeArrowheads="1"/>
        </xdr:cNvSpPr>
      </xdr:nvSpPr>
      <xdr:spPr bwMode="auto">
        <a:xfrm>
          <a:off x="0" y="0"/>
          <a:ext cx="6743700"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3" name="AutoShape 6"/>
        <xdr:cNvSpPr>
          <a:spLocks noChangeArrowheads="1"/>
        </xdr:cNvSpPr>
      </xdr:nvSpPr>
      <xdr:spPr bwMode="auto">
        <a:xfrm>
          <a:off x="0" y="0"/>
          <a:ext cx="6743700"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4" name="AutoShape 6"/>
        <xdr:cNvSpPr>
          <a:spLocks noChangeArrowheads="1"/>
        </xdr:cNvSpPr>
      </xdr:nvSpPr>
      <xdr:spPr bwMode="auto">
        <a:xfrm>
          <a:off x="0" y="0"/>
          <a:ext cx="67437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5" name="AutoShape 6"/>
        <xdr:cNvSpPr>
          <a:spLocks noChangeArrowheads="1"/>
        </xdr:cNvSpPr>
      </xdr:nvSpPr>
      <xdr:spPr bwMode="auto">
        <a:xfrm>
          <a:off x="0" y="0"/>
          <a:ext cx="67437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6" name="AutoShape 6"/>
        <xdr:cNvSpPr>
          <a:spLocks noChangeArrowheads="1"/>
        </xdr:cNvSpPr>
      </xdr:nvSpPr>
      <xdr:spPr bwMode="auto">
        <a:xfrm>
          <a:off x="0" y="0"/>
          <a:ext cx="67437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7" name="AutoShape 6"/>
        <xdr:cNvSpPr>
          <a:spLocks noChangeArrowheads="1"/>
        </xdr:cNvSpPr>
      </xdr:nvSpPr>
      <xdr:spPr bwMode="auto">
        <a:xfrm>
          <a:off x="0" y="0"/>
          <a:ext cx="6743700"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2068" name="AutoShape 6"/>
        <xdr:cNvSpPr>
          <a:spLocks noChangeArrowheads="1"/>
        </xdr:cNvSpPr>
      </xdr:nvSpPr>
      <xdr:spPr bwMode="auto">
        <a:xfrm>
          <a:off x="0" y="0"/>
          <a:ext cx="6743700"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30</xdr:row>
      <xdr:rowOff>561975</xdr:rowOff>
    </xdr:to>
    <xdr:sp macro="" textlink="">
      <xdr:nvSpPr>
        <xdr:cNvPr id="32" name="AutoShape 6"/>
        <xdr:cNvSpPr>
          <a:spLocks noChangeArrowheads="1"/>
        </xdr:cNvSpPr>
      </xdr:nvSpPr>
      <xdr:spPr bwMode="auto">
        <a:xfrm>
          <a:off x="0" y="0"/>
          <a:ext cx="6743700" cy="65151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40</xdr:col>
      <xdr:colOff>600075</xdr:colOff>
      <xdr:row>5</xdr:row>
      <xdr:rowOff>123825</xdr:rowOff>
    </xdr:from>
    <xdr:to>
      <xdr:col>42</xdr:col>
      <xdr:colOff>299757</xdr:colOff>
      <xdr:row>8</xdr:row>
      <xdr:rowOff>30256</xdr:rowOff>
    </xdr:to>
    <xdr:cxnSp macro="">
      <xdr:nvCxnSpPr>
        <xdr:cNvPr id="2" name="Straight Arrow Connector 1"/>
        <xdr:cNvCxnSpPr/>
      </xdr:nvCxnSpPr>
      <xdr:spPr>
        <a:xfrm flipV="1">
          <a:off x="22831425" y="12668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15</xdr:row>
      <xdr:rowOff>104775</xdr:rowOff>
    </xdr:from>
    <xdr:to>
      <xdr:col>42</xdr:col>
      <xdr:colOff>185457</xdr:colOff>
      <xdr:row>18</xdr:row>
      <xdr:rowOff>11206</xdr:rowOff>
    </xdr:to>
    <xdr:cxnSp macro="">
      <xdr:nvCxnSpPr>
        <xdr:cNvPr id="3" name="Straight Arrow Connector 2"/>
        <xdr:cNvCxnSpPr/>
      </xdr:nvCxnSpPr>
      <xdr:spPr>
        <a:xfrm flipV="1">
          <a:off x="22717125" y="35814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25</xdr:row>
      <xdr:rowOff>104775</xdr:rowOff>
    </xdr:from>
    <xdr:to>
      <xdr:col>42</xdr:col>
      <xdr:colOff>185457</xdr:colOff>
      <xdr:row>28</xdr:row>
      <xdr:rowOff>11206</xdr:rowOff>
    </xdr:to>
    <xdr:cxnSp macro="">
      <xdr:nvCxnSpPr>
        <xdr:cNvPr id="4" name="Straight Arrow Connector 3"/>
        <xdr:cNvCxnSpPr/>
      </xdr:nvCxnSpPr>
      <xdr:spPr>
        <a:xfrm flipV="1">
          <a:off x="22717125" y="35814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628650</xdr:colOff>
      <xdr:row>5</xdr:row>
      <xdr:rowOff>95250</xdr:rowOff>
    </xdr:from>
    <xdr:to>
      <xdr:col>31</xdr:col>
      <xdr:colOff>252132</xdr:colOff>
      <xdr:row>8</xdr:row>
      <xdr:rowOff>1681</xdr:rowOff>
    </xdr:to>
    <xdr:cxnSp macro="">
      <xdr:nvCxnSpPr>
        <xdr:cNvPr id="5" name="Straight Arrow Connector 4"/>
        <xdr:cNvCxnSpPr/>
      </xdr:nvCxnSpPr>
      <xdr:spPr>
        <a:xfrm flipV="1">
          <a:off x="16259175" y="12382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647700</xdr:colOff>
      <xdr:row>15</xdr:row>
      <xdr:rowOff>114300</xdr:rowOff>
    </xdr:from>
    <xdr:to>
      <xdr:col>31</xdr:col>
      <xdr:colOff>271182</xdr:colOff>
      <xdr:row>18</xdr:row>
      <xdr:rowOff>20731</xdr:rowOff>
    </xdr:to>
    <xdr:cxnSp macro="">
      <xdr:nvCxnSpPr>
        <xdr:cNvPr id="6" name="Straight Arrow Connector 5"/>
        <xdr:cNvCxnSpPr/>
      </xdr:nvCxnSpPr>
      <xdr:spPr>
        <a:xfrm flipV="1">
          <a:off x="16278225" y="35909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25</xdr:row>
      <xdr:rowOff>95250</xdr:rowOff>
    </xdr:from>
    <xdr:to>
      <xdr:col>31</xdr:col>
      <xdr:colOff>309282</xdr:colOff>
      <xdr:row>28</xdr:row>
      <xdr:rowOff>1681</xdr:rowOff>
    </xdr:to>
    <xdr:cxnSp macro="">
      <xdr:nvCxnSpPr>
        <xdr:cNvPr id="7" name="Straight Arrow Connector 6"/>
        <xdr:cNvCxnSpPr/>
      </xdr:nvCxnSpPr>
      <xdr:spPr>
        <a:xfrm flipV="1">
          <a:off x="16316325" y="59055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35</xdr:row>
      <xdr:rowOff>104775</xdr:rowOff>
    </xdr:from>
    <xdr:to>
      <xdr:col>42</xdr:col>
      <xdr:colOff>185457</xdr:colOff>
      <xdr:row>38</xdr:row>
      <xdr:rowOff>11206</xdr:rowOff>
    </xdr:to>
    <xdr:cxnSp macro="">
      <xdr:nvCxnSpPr>
        <xdr:cNvPr id="8" name="Straight Arrow Connector 7"/>
        <xdr:cNvCxnSpPr/>
      </xdr:nvCxnSpPr>
      <xdr:spPr>
        <a:xfrm flipV="1">
          <a:off x="22717125" y="59150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35</xdr:row>
      <xdr:rowOff>95250</xdr:rowOff>
    </xdr:from>
    <xdr:to>
      <xdr:col>31</xdr:col>
      <xdr:colOff>309282</xdr:colOff>
      <xdr:row>38</xdr:row>
      <xdr:rowOff>1681</xdr:rowOff>
    </xdr:to>
    <xdr:cxnSp macro="">
      <xdr:nvCxnSpPr>
        <xdr:cNvPr id="9" name="Straight Arrow Connector 8"/>
        <xdr:cNvCxnSpPr/>
      </xdr:nvCxnSpPr>
      <xdr:spPr>
        <a:xfrm flipV="1">
          <a:off x="16316325" y="59055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45</xdr:row>
      <xdr:rowOff>104775</xdr:rowOff>
    </xdr:from>
    <xdr:to>
      <xdr:col>42</xdr:col>
      <xdr:colOff>185457</xdr:colOff>
      <xdr:row>48</xdr:row>
      <xdr:rowOff>11206</xdr:rowOff>
    </xdr:to>
    <xdr:cxnSp macro="">
      <xdr:nvCxnSpPr>
        <xdr:cNvPr id="10" name="Straight Arrow Connector 9"/>
        <xdr:cNvCxnSpPr/>
      </xdr:nvCxnSpPr>
      <xdr:spPr>
        <a:xfrm flipV="1">
          <a:off x="22717125" y="82486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45</xdr:row>
      <xdr:rowOff>95250</xdr:rowOff>
    </xdr:from>
    <xdr:to>
      <xdr:col>31</xdr:col>
      <xdr:colOff>309282</xdr:colOff>
      <xdr:row>48</xdr:row>
      <xdr:rowOff>1681</xdr:rowOff>
    </xdr:to>
    <xdr:cxnSp macro="">
      <xdr:nvCxnSpPr>
        <xdr:cNvPr id="11" name="Straight Arrow Connector 10"/>
        <xdr:cNvCxnSpPr/>
      </xdr:nvCxnSpPr>
      <xdr:spPr>
        <a:xfrm flipV="1">
          <a:off x="16316325" y="82391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55</xdr:row>
      <xdr:rowOff>104775</xdr:rowOff>
    </xdr:from>
    <xdr:to>
      <xdr:col>42</xdr:col>
      <xdr:colOff>185457</xdr:colOff>
      <xdr:row>58</xdr:row>
      <xdr:rowOff>11206</xdr:rowOff>
    </xdr:to>
    <xdr:cxnSp macro="">
      <xdr:nvCxnSpPr>
        <xdr:cNvPr id="12" name="Straight Arrow Connector 11"/>
        <xdr:cNvCxnSpPr/>
      </xdr:nvCxnSpPr>
      <xdr:spPr>
        <a:xfrm flipV="1">
          <a:off x="22717125" y="103727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55</xdr:row>
      <xdr:rowOff>95250</xdr:rowOff>
    </xdr:from>
    <xdr:to>
      <xdr:col>31</xdr:col>
      <xdr:colOff>309282</xdr:colOff>
      <xdr:row>58</xdr:row>
      <xdr:rowOff>1681</xdr:rowOff>
    </xdr:to>
    <xdr:cxnSp macro="">
      <xdr:nvCxnSpPr>
        <xdr:cNvPr id="13" name="Straight Arrow Connector 12"/>
        <xdr:cNvCxnSpPr/>
      </xdr:nvCxnSpPr>
      <xdr:spPr>
        <a:xfrm flipV="1">
          <a:off x="16316325" y="103632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65</xdr:row>
      <xdr:rowOff>104775</xdr:rowOff>
    </xdr:from>
    <xdr:to>
      <xdr:col>42</xdr:col>
      <xdr:colOff>185457</xdr:colOff>
      <xdr:row>68</xdr:row>
      <xdr:rowOff>11206</xdr:rowOff>
    </xdr:to>
    <xdr:cxnSp macro="">
      <xdr:nvCxnSpPr>
        <xdr:cNvPr id="14" name="Straight Arrow Connector 13"/>
        <xdr:cNvCxnSpPr/>
      </xdr:nvCxnSpPr>
      <xdr:spPr>
        <a:xfrm flipV="1">
          <a:off x="22717125" y="103727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65</xdr:row>
      <xdr:rowOff>95250</xdr:rowOff>
    </xdr:from>
    <xdr:to>
      <xdr:col>31</xdr:col>
      <xdr:colOff>309282</xdr:colOff>
      <xdr:row>68</xdr:row>
      <xdr:rowOff>1681</xdr:rowOff>
    </xdr:to>
    <xdr:cxnSp macro="">
      <xdr:nvCxnSpPr>
        <xdr:cNvPr id="15" name="Straight Arrow Connector 14"/>
        <xdr:cNvCxnSpPr/>
      </xdr:nvCxnSpPr>
      <xdr:spPr>
        <a:xfrm flipV="1">
          <a:off x="16316325" y="103632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75</xdr:row>
      <xdr:rowOff>104775</xdr:rowOff>
    </xdr:from>
    <xdr:to>
      <xdr:col>42</xdr:col>
      <xdr:colOff>185457</xdr:colOff>
      <xdr:row>78</xdr:row>
      <xdr:rowOff>11206</xdr:rowOff>
    </xdr:to>
    <xdr:cxnSp macro="">
      <xdr:nvCxnSpPr>
        <xdr:cNvPr id="16" name="Straight Arrow Connector 15"/>
        <xdr:cNvCxnSpPr/>
      </xdr:nvCxnSpPr>
      <xdr:spPr>
        <a:xfrm flipV="1">
          <a:off x="22717125" y="121158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75</xdr:row>
      <xdr:rowOff>95250</xdr:rowOff>
    </xdr:from>
    <xdr:to>
      <xdr:col>31</xdr:col>
      <xdr:colOff>309282</xdr:colOff>
      <xdr:row>78</xdr:row>
      <xdr:rowOff>1681</xdr:rowOff>
    </xdr:to>
    <xdr:cxnSp macro="">
      <xdr:nvCxnSpPr>
        <xdr:cNvPr id="17" name="Straight Arrow Connector 16"/>
        <xdr:cNvCxnSpPr/>
      </xdr:nvCxnSpPr>
      <xdr:spPr>
        <a:xfrm flipV="1">
          <a:off x="16316325" y="1210627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85</xdr:row>
      <xdr:rowOff>104775</xdr:rowOff>
    </xdr:from>
    <xdr:to>
      <xdr:col>42</xdr:col>
      <xdr:colOff>185457</xdr:colOff>
      <xdr:row>88</xdr:row>
      <xdr:rowOff>11206</xdr:rowOff>
    </xdr:to>
    <xdr:cxnSp macro="">
      <xdr:nvCxnSpPr>
        <xdr:cNvPr id="18" name="Straight Arrow Connector 17"/>
        <xdr:cNvCxnSpPr/>
      </xdr:nvCxnSpPr>
      <xdr:spPr>
        <a:xfrm flipV="1">
          <a:off x="22717125" y="156019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85</xdr:row>
      <xdr:rowOff>95250</xdr:rowOff>
    </xdr:from>
    <xdr:to>
      <xdr:col>31</xdr:col>
      <xdr:colOff>309282</xdr:colOff>
      <xdr:row>88</xdr:row>
      <xdr:rowOff>1681</xdr:rowOff>
    </xdr:to>
    <xdr:cxnSp macro="">
      <xdr:nvCxnSpPr>
        <xdr:cNvPr id="19" name="Straight Arrow Connector 18"/>
        <xdr:cNvCxnSpPr/>
      </xdr:nvCxnSpPr>
      <xdr:spPr>
        <a:xfrm flipV="1">
          <a:off x="16316325" y="155924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482600</xdr:colOff>
      <xdr:row>30</xdr:row>
      <xdr:rowOff>139700</xdr:rowOff>
    </xdr:to>
    <xdr:sp macro="" textlink="">
      <xdr:nvSpPr>
        <xdr:cNvPr id="3074"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30</xdr:row>
      <xdr:rowOff>139700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30</xdr:row>
      <xdr:rowOff>139700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5"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6"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7"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30</xdr:row>
      <xdr:rowOff>85725</xdr:rowOff>
    </xdr:to>
    <xdr:sp macro="" textlink="">
      <xdr:nvSpPr>
        <xdr:cNvPr id="8"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412750</xdr:colOff>
      <xdr:row>47</xdr:row>
      <xdr:rowOff>19050</xdr:rowOff>
    </xdr:to>
    <xdr:sp macro="" textlink="">
      <xdr:nvSpPr>
        <xdr:cNvPr id="4099"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47</xdr:row>
      <xdr:rowOff>19050</xdr:rowOff>
    </xdr:to>
    <xdr:sp macro="" textlink="">
      <xdr:nvSpPr>
        <xdr:cNvPr id="2"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47</xdr:row>
      <xdr:rowOff>19050</xdr:rowOff>
    </xdr:to>
    <xdr:sp macro="" textlink="">
      <xdr:nvSpPr>
        <xdr:cNvPr id="3" name="AutoShape 3"/>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46</xdr:row>
      <xdr:rowOff>76200</xdr:rowOff>
    </xdr:to>
    <xdr:sp macro="" textlink="">
      <xdr:nvSpPr>
        <xdr:cNvPr id="4"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46</xdr:row>
      <xdr:rowOff>76200</xdr:rowOff>
    </xdr:to>
    <xdr:sp macro="" textlink="">
      <xdr:nvSpPr>
        <xdr:cNvPr id="5"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46</xdr:row>
      <xdr:rowOff>76200</xdr:rowOff>
    </xdr:to>
    <xdr:sp macro="" textlink="">
      <xdr:nvSpPr>
        <xdr:cNvPr id="6"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46</xdr:row>
      <xdr:rowOff>76200</xdr:rowOff>
    </xdr:to>
    <xdr:sp macro="" textlink="">
      <xdr:nvSpPr>
        <xdr:cNvPr id="7"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46</xdr:row>
      <xdr:rowOff>76200</xdr:rowOff>
    </xdr:to>
    <xdr:sp macro="" textlink="">
      <xdr:nvSpPr>
        <xdr:cNvPr id="8" name="AutoShape 3"/>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10</xdr:col>
      <xdr:colOff>9525</xdr:colOff>
      <xdr:row>6</xdr:row>
      <xdr:rowOff>66675</xdr:rowOff>
    </xdr:from>
    <xdr:to>
      <xdr:col>10</xdr:col>
      <xdr:colOff>28575</xdr:colOff>
      <xdr:row>12</xdr:row>
      <xdr:rowOff>9525</xdr:rowOff>
    </xdr:to>
    <xdr:cxnSp macro="">
      <xdr:nvCxnSpPr>
        <xdr:cNvPr id="12" name="Straight Arrow Connector 11"/>
        <xdr:cNvCxnSpPr/>
      </xdr:nvCxnSpPr>
      <xdr:spPr>
        <a:xfrm flipH="1">
          <a:off x="7191375" y="1038225"/>
          <a:ext cx="19050" cy="9144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311150</xdr:colOff>
      <xdr:row>37</xdr:row>
      <xdr:rowOff>0</xdr:rowOff>
    </xdr:to>
    <xdr:sp macro="" textlink="">
      <xdr:nvSpPr>
        <xdr:cNvPr id="512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37</xdr:row>
      <xdr:rowOff>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37</xdr:row>
      <xdr:rowOff>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5"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6"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7"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35</xdr:row>
      <xdr:rowOff>38100</xdr:rowOff>
    </xdr:to>
    <xdr:sp macro="" textlink="">
      <xdr:nvSpPr>
        <xdr:cNvPr id="8" name="AutoShape 2"/>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590550</xdr:colOff>
      <xdr:row>33</xdr:row>
      <xdr:rowOff>38100</xdr:rowOff>
    </xdr:to>
    <xdr:sp macro="" textlink="">
      <xdr:nvSpPr>
        <xdr:cNvPr id="9" name="AutoShape 2"/>
        <xdr:cNvSpPr>
          <a:spLocks noChangeArrowheads="1"/>
        </xdr:cNvSpPr>
      </xdr:nvSpPr>
      <xdr:spPr bwMode="auto">
        <a:xfrm>
          <a:off x="0" y="0"/>
          <a:ext cx="5981700" cy="63817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3" name="Straight Arrow Connector 2"/>
        <xdr:cNvCxnSpPr/>
      </xdr:nvCxnSpPr>
      <xdr:spPr>
        <a:xfrm flipH="1">
          <a:off x="4562475" y="24765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6</xdr:row>
      <xdr:rowOff>85725</xdr:rowOff>
    </xdr:from>
    <xdr:to>
      <xdr:col>8</xdr:col>
      <xdr:colOff>718857</xdr:colOff>
      <xdr:row>8</xdr:row>
      <xdr:rowOff>154081</xdr:rowOff>
    </xdr:to>
    <xdr:cxnSp macro="">
      <xdr:nvCxnSpPr>
        <xdr:cNvPr id="11" name="Straight Arrow Connector 10"/>
        <xdr:cNvCxnSpPr/>
      </xdr:nvCxnSpPr>
      <xdr:spPr>
        <a:xfrm flipV="1">
          <a:off x="3771900" y="1619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15" name="Straight Arrow Connector 14"/>
        <xdr:cNvCxnSpPr/>
      </xdr:nvCxnSpPr>
      <xdr:spPr>
        <a:xfrm flipH="1">
          <a:off x="11172826" y="2552700"/>
          <a:ext cx="17621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6</xdr:row>
      <xdr:rowOff>47625</xdr:rowOff>
    </xdr:from>
    <xdr:to>
      <xdr:col>22</xdr:col>
      <xdr:colOff>252132</xdr:colOff>
      <xdr:row>8</xdr:row>
      <xdr:rowOff>115981</xdr:rowOff>
    </xdr:to>
    <xdr:cxnSp macro="">
      <xdr:nvCxnSpPr>
        <xdr:cNvPr id="20" name="Straight Arrow Connector 19"/>
        <xdr:cNvCxnSpPr/>
      </xdr:nvCxnSpPr>
      <xdr:spPr>
        <a:xfrm flipV="1">
          <a:off x="11191875" y="1581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25" name="Straight Arrow Connector 24"/>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17</xdr:row>
      <xdr:rowOff>85725</xdr:rowOff>
    </xdr:from>
    <xdr:to>
      <xdr:col>8</xdr:col>
      <xdr:colOff>718857</xdr:colOff>
      <xdr:row>19</xdr:row>
      <xdr:rowOff>154081</xdr:rowOff>
    </xdr:to>
    <xdr:cxnSp macro="">
      <xdr:nvCxnSpPr>
        <xdr:cNvPr id="26" name="Straight Arrow Connector 25"/>
        <xdr:cNvCxnSpPr/>
      </xdr:nvCxnSpPr>
      <xdr:spPr>
        <a:xfrm flipV="1">
          <a:off x="3771900" y="1390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27" name="Straight Arrow Connector 26"/>
        <xdr:cNvCxnSpPr/>
      </xdr:nvCxnSpPr>
      <xdr:spPr>
        <a:xfrm flipH="1">
          <a:off x="11172826" y="23241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17</xdr:row>
      <xdr:rowOff>47625</xdr:rowOff>
    </xdr:from>
    <xdr:to>
      <xdr:col>22</xdr:col>
      <xdr:colOff>252132</xdr:colOff>
      <xdr:row>19</xdr:row>
      <xdr:rowOff>115981</xdr:rowOff>
    </xdr:to>
    <xdr:cxnSp macro="">
      <xdr:nvCxnSpPr>
        <xdr:cNvPr id="28" name="Straight Arrow Connector 27"/>
        <xdr:cNvCxnSpPr/>
      </xdr:nvCxnSpPr>
      <xdr:spPr>
        <a:xfrm flipV="1">
          <a:off x="11191875" y="1352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29" name="Straight Arrow Connector 28"/>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28</xdr:row>
      <xdr:rowOff>85725</xdr:rowOff>
    </xdr:from>
    <xdr:to>
      <xdr:col>8</xdr:col>
      <xdr:colOff>718857</xdr:colOff>
      <xdr:row>30</xdr:row>
      <xdr:rowOff>154081</xdr:rowOff>
    </xdr:to>
    <xdr:cxnSp macro="">
      <xdr:nvCxnSpPr>
        <xdr:cNvPr id="30" name="Straight Arrow Connector 29"/>
        <xdr:cNvCxnSpPr/>
      </xdr:nvCxnSpPr>
      <xdr:spPr>
        <a:xfrm flipV="1">
          <a:off x="3771900" y="38766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31" name="Straight Arrow Connector 30"/>
        <xdr:cNvCxnSpPr/>
      </xdr:nvCxnSpPr>
      <xdr:spPr>
        <a:xfrm flipH="1">
          <a:off x="11172826" y="48101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28</xdr:row>
      <xdr:rowOff>47625</xdr:rowOff>
    </xdr:from>
    <xdr:to>
      <xdr:col>22</xdr:col>
      <xdr:colOff>252132</xdr:colOff>
      <xdr:row>30</xdr:row>
      <xdr:rowOff>115981</xdr:rowOff>
    </xdr:to>
    <xdr:cxnSp macro="">
      <xdr:nvCxnSpPr>
        <xdr:cNvPr id="32" name="Straight Arrow Connector 31"/>
        <xdr:cNvCxnSpPr/>
      </xdr:nvCxnSpPr>
      <xdr:spPr>
        <a:xfrm flipV="1">
          <a:off x="11191875" y="38385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33" name="Straight Arrow Connector 32"/>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39</xdr:row>
      <xdr:rowOff>85725</xdr:rowOff>
    </xdr:from>
    <xdr:to>
      <xdr:col>8</xdr:col>
      <xdr:colOff>718857</xdr:colOff>
      <xdr:row>41</xdr:row>
      <xdr:rowOff>154081</xdr:rowOff>
    </xdr:to>
    <xdr:cxnSp macro="">
      <xdr:nvCxnSpPr>
        <xdr:cNvPr id="34" name="Straight Arrow Connector 33"/>
        <xdr:cNvCxnSpPr/>
      </xdr:nvCxnSpPr>
      <xdr:spPr>
        <a:xfrm flipV="1">
          <a:off x="3771900" y="63627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35" name="Straight Arrow Connector 34"/>
        <xdr:cNvCxnSpPr/>
      </xdr:nvCxnSpPr>
      <xdr:spPr>
        <a:xfrm flipH="1">
          <a:off x="11172826" y="729615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39</xdr:row>
      <xdr:rowOff>47625</xdr:rowOff>
    </xdr:from>
    <xdr:to>
      <xdr:col>22</xdr:col>
      <xdr:colOff>252132</xdr:colOff>
      <xdr:row>41</xdr:row>
      <xdr:rowOff>115981</xdr:rowOff>
    </xdr:to>
    <xdr:cxnSp macro="">
      <xdr:nvCxnSpPr>
        <xdr:cNvPr id="36" name="Straight Arrow Connector 35"/>
        <xdr:cNvCxnSpPr/>
      </xdr:nvCxnSpPr>
      <xdr:spPr>
        <a:xfrm flipV="1">
          <a:off x="11191875" y="63246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7" name="Straight Arrow Connector 36"/>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50</xdr:row>
      <xdr:rowOff>85725</xdr:rowOff>
    </xdr:from>
    <xdr:to>
      <xdr:col>8</xdr:col>
      <xdr:colOff>718857</xdr:colOff>
      <xdr:row>52</xdr:row>
      <xdr:rowOff>154081</xdr:rowOff>
    </xdr:to>
    <xdr:cxnSp macro="">
      <xdr:nvCxnSpPr>
        <xdr:cNvPr id="38" name="Straight Arrow Connector 37"/>
        <xdr:cNvCxnSpPr/>
      </xdr:nvCxnSpPr>
      <xdr:spPr>
        <a:xfrm flipV="1">
          <a:off x="3771900" y="8810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39" name="Straight Arrow Connector 38"/>
        <xdr:cNvCxnSpPr/>
      </xdr:nvCxnSpPr>
      <xdr:spPr>
        <a:xfrm flipH="1">
          <a:off x="11172826" y="974407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50</xdr:row>
      <xdr:rowOff>47625</xdr:rowOff>
    </xdr:from>
    <xdr:to>
      <xdr:col>22</xdr:col>
      <xdr:colOff>252132</xdr:colOff>
      <xdr:row>52</xdr:row>
      <xdr:rowOff>115981</xdr:rowOff>
    </xdr:to>
    <xdr:cxnSp macro="">
      <xdr:nvCxnSpPr>
        <xdr:cNvPr id="40" name="Straight Arrow Connector 39"/>
        <xdr:cNvCxnSpPr/>
      </xdr:nvCxnSpPr>
      <xdr:spPr>
        <a:xfrm flipV="1">
          <a:off x="11191875" y="87725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64</xdr:row>
      <xdr:rowOff>457200</xdr:rowOff>
    </xdr:from>
    <xdr:to>
      <xdr:col>11</xdr:col>
      <xdr:colOff>123825</xdr:colOff>
      <xdr:row>66</xdr:row>
      <xdr:rowOff>19050</xdr:rowOff>
    </xdr:to>
    <xdr:cxnSp macro="">
      <xdr:nvCxnSpPr>
        <xdr:cNvPr id="41" name="Straight Arrow Connector 40"/>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61</xdr:row>
      <xdr:rowOff>85725</xdr:rowOff>
    </xdr:from>
    <xdr:to>
      <xdr:col>8</xdr:col>
      <xdr:colOff>718857</xdr:colOff>
      <xdr:row>63</xdr:row>
      <xdr:rowOff>154081</xdr:rowOff>
    </xdr:to>
    <xdr:cxnSp macro="">
      <xdr:nvCxnSpPr>
        <xdr:cNvPr id="42" name="Straight Arrow Connector 41"/>
        <xdr:cNvCxnSpPr/>
      </xdr:nvCxnSpPr>
      <xdr:spPr>
        <a:xfrm flipV="1">
          <a:off x="3771900" y="11229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64</xdr:row>
      <xdr:rowOff>533400</xdr:rowOff>
    </xdr:from>
    <xdr:to>
      <xdr:col>25</xdr:col>
      <xdr:colOff>0</xdr:colOff>
      <xdr:row>66</xdr:row>
      <xdr:rowOff>19050</xdr:rowOff>
    </xdr:to>
    <xdr:cxnSp macro="">
      <xdr:nvCxnSpPr>
        <xdr:cNvPr id="43" name="Straight Arrow Connector 42"/>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61</xdr:row>
      <xdr:rowOff>47625</xdr:rowOff>
    </xdr:from>
    <xdr:to>
      <xdr:col>22</xdr:col>
      <xdr:colOff>252132</xdr:colOff>
      <xdr:row>63</xdr:row>
      <xdr:rowOff>115981</xdr:rowOff>
    </xdr:to>
    <xdr:cxnSp macro="">
      <xdr:nvCxnSpPr>
        <xdr:cNvPr id="44" name="Straight Arrow Connector 43"/>
        <xdr:cNvCxnSpPr/>
      </xdr:nvCxnSpPr>
      <xdr:spPr>
        <a:xfrm flipV="1">
          <a:off x="11191875" y="111918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75</xdr:row>
      <xdr:rowOff>457200</xdr:rowOff>
    </xdr:from>
    <xdr:to>
      <xdr:col>11</xdr:col>
      <xdr:colOff>123825</xdr:colOff>
      <xdr:row>77</xdr:row>
      <xdr:rowOff>19050</xdr:rowOff>
    </xdr:to>
    <xdr:cxnSp macro="">
      <xdr:nvCxnSpPr>
        <xdr:cNvPr id="45" name="Straight Arrow Connector 44"/>
        <xdr:cNvCxnSpPr/>
      </xdr:nvCxnSpPr>
      <xdr:spPr>
        <a:xfrm flipH="1">
          <a:off x="4573361" y="12172950"/>
          <a:ext cx="1047750" cy="3102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72</xdr:row>
      <xdr:rowOff>85725</xdr:rowOff>
    </xdr:from>
    <xdr:to>
      <xdr:col>8</xdr:col>
      <xdr:colOff>718857</xdr:colOff>
      <xdr:row>74</xdr:row>
      <xdr:rowOff>154081</xdr:rowOff>
    </xdr:to>
    <xdr:cxnSp macro="">
      <xdr:nvCxnSpPr>
        <xdr:cNvPr id="46" name="Straight Arrow Connector 45"/>
        <xdr:cNvCxnSpPr/>
      </xdr:nvCxnSpPr>
      <xdr:spPr>
        <a:xfrm flipV="1">
          <a:off x="3788229" y="11311618"/>
          <a:ext cx="808664" cy="39492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75</xdr:row>
      <xdr:rowOff>533400</xdr:rowOff>
    </xdr:from>
    <xdr:to>
      <xdr:col>25</xdr:col>
      <xdr:colOff>0</xdr:colOff>
      <xdr:row>77</xdr:row>
      <xdr:rowOff>19050</xdr:rowOff>
    </xdr:to>
    <xdr:cxnSp macro="">
      <xdr:nvCxnSpPr>
        <xdr:cNvPr id="47" name="Straight Arrow Connector 46"/>
        <xdr:cNvCxnSpPr/>
      </xdr:nvCxnSpPr>
      <xdr:spPr>
        <a:xfrm flipH="1">
          <a:off x="11186433" y="12249150"/>
          <a:ext cx="1835603" cy="2340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72</xdr:row>
      <xdr:rowOff>47625</xdr:rowOff>
    </xdr:from>
    <xdr:to>
      <xdr:col>22</xdr:col>
      <xdr:colOff>252132</xdr:colOff>
      <xdr:row>74</xdr:row>
      <xdr:rowOff>115981</xdr:rowOff>
    </xdr:to>
    <xdr:cxnSp macro="">
      <xdr:nvCxnSpPr>
        <xdr:cNvPr id="48" name="Straight Arrow Connector 47"/>
        <xdr:cNvCxnSpPr/>
      </xdr:nvCxnSpPr>
      <xdr:spPr>
        <a:xfrm flipV="1">
          <a:off x="11205482" y="11273518"/>
          <a:ext cx="816829" cy="39492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86</xdr:row>
      <xdr:rowOff>457200</xdr:rowOff>
    </xdr:from>
    <xdr:to>
      <xdr:col>11</xdr:col>
      <xdr:colOff>123825</xdr:colOff>
      <xdr:row>88</xdr:row>
      <xdr:rowOff>19050</xdr:rowOff>
    </xdr:to>
    <xdr:cxnSp macro="">
      <xdr:nvCxnSpPr>
        <xdr:cNvPr id="49" name="Straight Arrow Connector 48"/>
        <xdr:cNvCxnSpPr/>
      </xdr:nvCxnSpPr>
      <xdr:spPr>
        <a:xfrm flipH="1">
          <a:off x="4573361" y="14690271"/>
          <a:ext cx="1047750" cy="3102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83</xdr:row>
      <xdr:rowOff>85725</xdr:rowOff>
    </xdr:from>
    <xdr:to>
      <xdr:col>8</xdr:col>
      <xdr:colOff>718857</xdr:colOff>
      <xdr:row>85</xdr:row>
      <xdr:rowOff>154081</xdr:rowOff>
    </xdr:to>
    <xdr:cxnSp macro="">
      <xdr:nvCxnSpPr>
        <xdr:cNvPr id="50" name="Straight Arrow Connector 49"/>
        <xdr:cNvCxnSpPr/>
      </xdr:nvCxnSpPr>
      <xdr:spPr>
        <a:xfrm flipV="1">
          <a:off x="3788229" y="13828939"/>
          <a:ext cx="808664"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86</xdr:row>
      <xdr:rowOff>533400</xdr:rowOff>
    </xdr:from>
    <xdr:to>
      <xdr:col>25</xdr:col>
      <xdr:colOff>0</xdr:colOff>
      <xdr:row>88</xdr:row>
      <xdr:rowOff>19050</xdr:rowOff>
    </xdr:to>
    <xdr:cxnSp macro="">
      <xdr:nvCxnSpPr>
        <xdr:cNvPr id="51" name="Straight Arrow Connector 50"/>
        <xdr:cNvCxnSpPr/>
      </xdr:nvCxnSpPr>
      <xdr:spPr>
        <a:xfrm flipH="1">
          <a:off x="11186433" y="14766471"/>
          <a:ext cx="1835603" cy="2340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83</xdr:row>
      <xdr:rowOff>47625</xdr:rowOff>
    </xdr:from>
    <xdr:to>
      <xdr:col>22</xdr:col>
      <xdr:colOff>252132</xdr:colOff>
      <xdr:row>85</xdr:row>
      <xdr:rowOff>115981</xdr:rowOff>
    </xdr:to>
    <xdr:cxnSp macro="">
      <xdr:nvCxnSpPr>
        <xdr:cNvPr id="52" name="Straight Arrow Connector 51"/>
        <xdr:cNvCxnSpPr/>
      </xdr:nvCxnSpPr>
      <xdr:spPr>
        <a:xfrm flipV="1">
          <a:off x="11205482" y="13790839"/>
          <a:ext cx="816829"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97</xdr:row>
      <xdr:rowOff>457200</xdr:rowOff>
    </xdr:from>
    <xdr:to>
      <xdr:col>11</xdr:col>
      <xdr:colOff>123825</xdr:colOff>
      <xdr:row>99</xdr:row>
      <xdr:rowOff>19050</xdr:rowOff>
    </xdr:to>
    <xdr:cxnSp macro="">
      <xdr:nvCxnSpPr>
        <xdr:cNvPr id="53" name="Straight Arrow Connector 52"/>
        <xdr:cNvCxnSpPr/>
      </xdr:nvCxnSpPr>
      <xdr:spPr>
        <a:xfrm flipH="1">
          <a:off x="4573361" y="19643271"/>
          <a:ext cx="1047750" cy="3102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94</xdr:row>
      <xdr:rowOff>85725</xdr:rowOff>
    </xdr:from>
    <xdr:to>
      <xdr:col>8</xdr:col>
      <xdr:colOff>718857</xdr:colOff>
      <xdr:row>96</xdr:row>
      <xdr:rowOff>154081</xdr:rowOff>
    </xdr:to>
    <xdr:cxnSp macro="">
      <xdr:nvCxnSpPr>
        <xdr:cNvPr id="54" name="Straight Arrow Connector 53"/>
        <xdr:cNvCxnSpPr/>
      </xdr:nvCxnSpPr>
      <xdr:spPr>
        <a:xfrm flipV="1">
          <a:off x="3788229" y="18781939"/>
          <a:ext cx="808664"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97</xdr:row>
      <xdr:rowOff>533400</xdr:rowOff>
    </xdr:from>
    <xdr:to>
      <xdr:col>25</xdr:col>
      <xdr:colOff>0</xdr:colOff>
      <xdr:row>99</xdr:row>
      <xdr:rowOff>19050</xdr:rowOff>
    </xdr:to>
    <xdr:cxnSp macro="">
      <xdr:nvCxnSpPr>
        <xdr:cNvPr id="55" name="Straight Arrow Connector 54"/>
        <xdr:cNvCxnSpPr/>
      </xdr:nvCxnSpPr>
      <xdr:spPr>
        <a:xfrm flipH="1">
          <a:off x="11186433" y="19719471"/>
          <a:ext cx="1835603" cy="2340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94</xdr:row>
      <xdr:rowOff>47625</xdr:rowOff>
    </xdr:from>
    <xdr:to>
      <xdr:col>22</xdr:col>
      <xdr:colOff>252132</xdr:colOff>
      <xdr:row>96</xdr:row>
      <xdr:rowOff>115981</xdr:rowOff>
    </xdr:to>
    <xdr:cxnSp macro="">
      <xdr:nvCxnSpPr>
        <xdr:cNvPr id="56" name="Straight Arrow Connector 55"/>
        <xdr:cNvCxnSpPr/>
      </xdr:nvCxnSpPr>
      <xdr:spPr>
        <a:xfrm flipV="1">
          <a:off x="11205482" y="18743839"/>
          <a:ext cx="816829"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9</xdr:row>
      <xdr:rowOff>9525</xdr:rowOff>
    </xdr:from>
    <xdr:to>
      <xdr:col>25</xdr:col>
      <xdr:colOff>180975</xdr:colOff>
      <xdr:row>10</xdr:row>
      <xdr:rowOff>57150</xdr:rowOff>
    </xdr:to>
    <xdr:cxnSp macro="">
      <xdr:nvCxnSpPr>
        <xdr:cNvPr id="8" name="Straight Arrow Connector 7"/>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9" name="Straight Arrow Connector 8"/>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11" name="Straight Arrow Connector 10"/>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12" name="Straight Arrow Connector 11"/>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13" name="Straight Arrow Connector 12"/>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14" name="Straight Arrow Connector 13"/>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29</xdr:row>
      <xdr:rowOff>0</xdr:rowOff>
    </xdr:from>
    <xdr:to>
      <xdr:col>13</xdr:col>
      <xdr:colOff>28575</xdr:colOff>
      <xdr:row>30</xdr:row>
      <xdr:rowOff>85725</xdr:rowOff>
    </xdr:to>
    <xdr:cxnSp macro="">
      <xdr:nvCxnSpPr>
        <xdr:cNvPr id="15" name="Straight Arrow Connector 14"/>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26</xdr:row>
      <xdr:rowOff>171450</xdr:rowOff>
    </xdr:from>
    <xdr:to>
      <xdr:col>10</xdr:col>
      <xdr:colOff>423582</xdr:colOff>
      <xdr:row>27</xdr:row>
      <xdr:rowOff>220756</xdr:rowOff>
    </xdr:to>
    <xdr:cxnSp macro="">
      <xdr:nvCxnSpPr>
        <xdr:cNvPr id="16" name="Straight Arrow Connector 15"/>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9525</xdr:rowOff>
    </xdr:from>
    <xdr:to>
      <xdr:col>25</xdr:col>
      <xdr:colOff>180975</xdr:colOff>
      <xdr:row>30</xdr:row>
      <xdr:rowOff>57150</xdr:rowOff>
    </xdr:to>
    <xdr:cxnSp macro="">
      <xdr:nvCxnSpPr>
        <xdr:cNvPr id="17" name="Straight Arrow Connector 16"/>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18" name="Straight Arrow Connector 17"/>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39</xdr:row>
      <xdr:rowOff>0</xdr:rowOff>
    </xdr:from>
    <xdr:to>
      <xdr:col>13</xdr:col>
      <xdr:colOff>28575</xdr:colOff>
      <xdr:row>40</xdr:row>
      <xdr:rowOff>85725</xdr:rowOff>
    </xdr:to>
    <xdr:cxnSp macro="">
      <xdr:nvCxnSpPr>
        <xdr:cNvPr id="19" name="Straight Arrow Connector 18"/>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36</xdr:row>
      <xdr:rowOff>171450</xdr:rowOff>
    </xdr:from>
    <xdr:to>
      <xdr:col>10</xdr:col>
      <xdr:colOff>423582</xdr:colOff>
      <xdr:row>37</xdr:row>
      <xdr:rowOff>220756</xdr:rowOff>
    </xdr:to>
    <xdr:cxnSp macro="">
      <xdr:nvCxnSpPr>
        <xdr:cNvPr id="20" name="Straight Arrow Connector 19"/>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39</xdr:row>
      <xdr:rowOff>9525</xdr:rowOff>
    </xdr:from>
    <xdr:to>
      <xdr:col>25</xdr:col>
      <xdr:colOff>180975</xdr:colOff>
      <xdr:row>40</xdr:row>
      <xdr:rowOff>57150</xdr:rowOff>
    </xdr:to>
    <xdr:cxnSp macro="">
      <xdr:nvCxnSpPr>
        <xdr:cNvPr id="21" name="Straight Arrow Connector 20"/>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22" name="Straight Arrow Connector 21"/>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49</xdr:row>
      <xdr:rowOff>0</xdr:rowOff>
    </xdr:from>
    <xdr:to>
      <xdr:col>13</xdr:col>
      <xdr:colOff>28575</xdr:colOff>
      <xdr:row>50</xdr:row>
      <xdr:rowOff>85725</xdr:rowOff>
    </xdr:to>
    <xdr:cxnSp macro="">
      <xdr:nvCxnSpPr>
        <xdr:cNvPr id="23" name="Straight Arrow Connector 22"/>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46</xdr:row>
      <xdr:rowOff>171450</xdr:rowOff>
    </xdr:from>
    <xdr:to>
      <xdr:col>10</xdr:col>
      <xdr:colOff>423582</xdr:colOff>
      <xdr:row>47</xdr:row>
      <xdr:rowOff>220756</xdr:rowOff>
    </xdr:to>
    <xdr:cxnSp macro="">
      <xdr:nvCxnSpPr>
        <xdr:cNvPr id="24" name="Straight Arrow Connector 23"/>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49</xdr:row>
      <xdr:rowOff>9525</xdr:rowOff>
    </xdr:from>
    <xdr:to>
      <xdr:col>25</xdr:col>
      <xdr:colOff>180975</xdr:colOff>
      <xdr:row>50</xdr:row>
      <xdr:rowOff>57150</xdr:rowOff>
    </xdr:to>
    <xdr:cxnSp macro="">
      <xdr:nvCxnSpPr>
        <xdr:cNvPr id="25" name="Straight Arrow Connector 24"/>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26" name="Straight Arrow Connector 25"/>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59</xdr:row>
      <xdr:rowOff>0</xdr:rowOff>
    </xdr:from>
    <xdr:to>
      <xdr:col>13</xdr:col>
      <xdr:colOff>28575</xdr:colOff>
      <xdr:row>60</xdr:row>
      <xdr:rowOff>85725</xdr:rowOff>
    </xdr:to>
    <xdr:cxnSp macro="">
      <xdr:nvCxnSpPr>
        <xdr:cNvPr id="27" name="Straight Arrow Connector 26"/>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56</xdr:row>
      <xdr:rowOff>171450</xdr:rowOff>
    </xdr:from>
    <xdr:to>
      <xdr:col>10</xdr:col>
      <xdr:colOff>423582</xdr:colOff>
      <xdr:row>57</xdr:row>
      <xdr:rowOff>220756</xdr:rowOff>
    </xdr:to>
    <xdr:cxnSp macro="">
      <xdr:nvCxnSpPr>
        <xdr:cNvPr id="28" name="Straight Arrow Connector 27"/>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59</xdr:row>
      <xdr:rowOff>9525</xdr:rowOff>
    </xdr:from>
    <xdr:to>
      <xdr:col>25</xdr:col>
      <xdr:colOff>180975</xdr:colOff>
      <xdr:row>60</xdr:row>
      <xdr:rowOff>57150</xdr:rowOff>
    </xdr:to>
    <xdr:cxnSp macro="">
      <xdr:nvCxnSpPr>
        <xdr:cNvPr id="29" name="Straight Arrow Connector 28"/>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30" name="Straight Arrow Connector 29"/>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69</xdr:row>
      <xdr:rowOff>0</xdr:rowOff>
    </xdr:from>
    <xdr:to>
      <xdr:col>13</xdr:col>
      <xdr:colOff>28575</xdr:colOff>
      <xdr:row>70</xdr:row>
      <xdr:rowOff>85725</xdr:rowOff>
    </xdr:to>
    <xdr:cxnSp macro="">
      <xdr:nvCxnSpPr>
        <xdr:cNvPr id="31" name="Straight Arrow Connector 30"/>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66</xdr:row>
      <xdr:rowOff>171450</xdr:rowOff>
    </xdr:from>
    <xdr:to>
      <xdr:col>10</xdr:col>
      <xdr:colOff>423582</xdr:colOff>
      <xdr:row>67</xdr:row>
      <xdr:rowOff>220756</xdr:rowOff>
    </xdr:to>
    <xdr:cxnSp macro="">
      <xdr:nvCxnSpPr>
        <xdr:cNvPr id="32" name="Straight Arrow Connector 31"/>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69</xdr:row>
      <xdr:rowOff>9525</xdr:rowOff>
    </xdr:from>
    <xdr:to>
      <xdr:col>25</xdr:col>
      <xdr:colOff>180975</xdr:colOff>
      <xdr:row>70</xdr:row>
      <xdr:rowOff>57150</xdr:rowOff>
    </xdr:to>
    <xdr:cxnSp macro="">
      <xdr:nvCxnSpPr>
        <xdr:cNvPr id="33" name="Straight Arrow Connector 32"/>
        <xdr:cNvCxnSpPr/>
      </xdr:nvCxnSpPr>
      <xdr:spPr>
        <a:xfrm flipH="1">
          <a:off x="120205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34" name="Straight Arrow Connector 33"/>
        <xdr:cNvCxnSpPr/>
      </xdr:nvCxnSpPr>
      <xdr:spPr>
        <a:xfrm flipV="1">
          <a:off x="11249025" y="13515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79</xdr:row>
      <xdr:rowOff>0</xdr:rowOff>
    </xdr:from>
    <xdr:to>
      <xdr:col>13</xdr:col>
      <xdr:colOff>28575</xdr:colOff>
      <xdr:row>80</xdr:row>
      <xdr:rowOff>85725</xdr:rowOff>
    </xdr:to>
    <xdr:cxnSp macro="">
      <xdr:nvCxnSpPr>
        <xdr:cNvPr id="35" name="Straight Arrow Connector 34"/>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76</xdr:row>
      <xdr:rowOff>171450</xdr:rowOff>
    </xdr:from>
    <xdr:to>
      <xdr:col>10</xdr:col>
      <xdr:colOff>423582</xdr:colOff>
      <xdr:row>77</xdr:row>
      <xdr:rowOff>220756</xdr:rowOff>
    </xdr:to>
    <xdr:cxnSp macro="">
      <xdr:nvCxnSpPr>
        <xdr:cNvPr id="36" name="Straight Arrow Connector 35"/>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79</xdr:row>
      <xdr:rowOff>9525</xdr:rowOff>
    </xdr:from>
    <xdr:to>
      <xdr:col>25</xdr:col>
      <xdr:colOff>180975</xdr:colOff>
      <xdr:row>80</xdr:row>
      <xdr:rowOff>57150</xdr:rowOff>
    </xdr:to>
    <xdr:cxnSp macro="">
      <xdr:nvCxnSpPr>
        <xdr:cNvPr id="37" name="Straight Arrow Connector 36"/>
        <xdr:cNvCxnSpPr/>
      </xdr:nvCxnSpPr>
      <xdr:spPr>
        <a:xfrm flipH="1">
          <a:off x="120205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38" name="Straight Arrow Connector 37"/>
        <xdr:cNvCxnSpPr/>
      </xdr:nvCxnSpPr>
      <xdr:spPr>
        <a:xfrm flipV="1">
          <a:off x="11249025" y="16440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89</xdr:row>
      <xdr:rowOff>0</xdr:rowOff>
    </xdr:from>
    <xdr:to>
      <xdr:col>13</xdr:col>
      <xdr:colOff>28575</xdr:colOff>
      <xdr:row>90</xdr:row>
      <xdr:rowOff>85725</xdr:rowOff>
    </xdr:to>
    <xdr:cxnSp macro="">
      <xdr:nvCxnSpPr>
        <xdr:cNvPr id="39" name="Straight Arrow Connector 38"/>
        <xdr:cNvCxnSpPr/>
      </xdr:nvCxnSpPr>
      <xdr:spPr>
        <a:xfrm flipH="1">
          <a:off x="4552950" y="232791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86</xdr:row>
      <xdr:rowOff>171450</xdr:rowOff>
    </xdr:from>
    <xdr:to>
      <xdr:col>10</xdr:col>
      <xdr:colOff>423582</xdr:colOff>
      <xdr:row>87</xdr:row>
      <xdr:rowOff>220756</xdr:rowOff>
    </xdr:to>
    <xdr:cxnSp macro="">
      <xdr:nvCxnSpPr>
        <xdr:cNvPr id="40" name="Straight Arrow Connector 39"/>
        <xdr:cNvCxnSpPr/>
      </xdr:nvCxnSpPr>
      <xdr:spPr>
        <a:xfrm flipV="1">
          <a:off x="4667250" y="222027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89</xdr:row>
      <xdr:rowOff>9525</xdr:rowOff>
    </xdr:from>
    <xdr:to>
      <xdr:col>25</xdr:col>
      <xdr:colOff>180975</xdr:colOff>
      <xdr:row>90</xdr:row>
      <xdr:rowOff>57150</xdr:rowOff>
    </xdr:to>
    <xdr:cxnSp macro="">
      <xdr:nvCxnSpPr>
        <xdr:cNvPr id="41" name="Straight Arrow Connector 40"/>
        <xdr:cNvCxnSpPr/>
      </xdr:nvCxnSpPr>
      <xdr:spPr>
        <a:xfrm flipH="1">
          <a:off x="12020550" y="232886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42" name="Straight Arrow Connector 41"/>
        <xdr:cNvCxnSpPr/>
      </xdr:nvCxnSpPr>
      <xdr:spPr>
        <a:xfrm flipV="1">
          <a:off x="11249025" y="222885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9</xdr:row>
      <xdr:rowOff>9525</xdr:rowOff>
    </xdr:from>
    <xdr:to>
      <xdr:col>25</xdr:col>
      <xdr:colOff>180975</xdr:colOff>
      <xdr:row>10</xdr:row>
      <xdr:rowOff>57150</xdr:rowOff>
    </xdr:to>
    <xdr:cxnSp macro="">
      <xdr:nvCxnSpPr>
        <xdr:cNvPr id="4" name="Straight Arrow Connector 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5" name="Straight Arrow Connector 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6" name="Straight Arrow Connector 5"/>
        <xdr:cNvCxnSpPr/>
      </xdr:nvCxnSpPr>
      <xdr:spPr>
        <a:xfrm flipH="1">
          <a:off x="4552950" y="57340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7" name="Straight Arrow Connector 6"/>
        <xdr:cNvCxnSpPr/>
      </xdr:nvCxnSpPr>
      <xdr:spPr>
        <a:xfrm flipV="1">
          <a:off x="4667250" y="46577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8" name="Straight Arrow Connector 7"/>
        <xdr:cNvCxnSpPr/>
      </xdr:nvCxnSpPr>
      <xdr:spPr>
        <a:xfrm flipH="1">
          <a:off x="12020550" y="57435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9" name="Straight Arrow Connector 8"/>
        <xdr:cNvCxnSpPr/>
      </xdr:nvCxnSpPr>
      <xdr:spPr>
        <a:xfrm flipV="1">
          <a:off x="11249025" y="47434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29</xdr:row>
      <xdr:rowOff>0</xdr:rowOff>
    </xdr:from>
    <xdr:to>
      <xdr:col>13</xdr:col>
      <xdr:colOff>28575</xdr:colOff>
      <xdr:row>30</xdr:row>
      <xdr:rowOff>85725</xdr:rowOff>
    </xdr:to>
    <xdr:cxnSp macro="">
      <xdr:nvCxnSpPr>
        <xdr:cNvPr id="10" name="Straight Arrow Connector 9"/>
        <xdr:cNvCxnSpPr/>
      </xdr:nvCxnSpPr>
      <xdr:spPr>
        <a:xfrm flipH="1">
          <a:off x="4552950" y="865822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26</xdr:row>
      <xdr:rowOff>171450</xdr:rowOff>
    </xdr:from>
    <xdr:to>
      <xdr:col>10</xdr:col>
      <xdr:colOff>423582</xdr:colOff>
      <xdr:row>27</xdr:row>
      <xdr:rowOff>220756</xdr:rowOff>
    </xdr:to>
    <xdr:cxnSp macro="">
      <xdr:nvCxnSpPr>
        <xdr:cNvPr id="11" name="Straight Arrow Connector 10"/>
        <xdr:cNvCxnSpPr/>
      </xdr:nvCxnSpPr>
      <xdr:spPr>
        <a:xfrm flipV="1">
          <a:off x="4667250" y="75819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9525</xdr:rowOff>
    </xdr:from>
    <xdr:to>
      <xdr:col>25</xdr:col>
      <xdr:colOff>180975</xdr:colOff>
      <xdr:row>30</xdr:row>
      <xdr:rowOff>57150</xdr:rowOff>
    </xdr:to>
    <xdr:cxnSp macro="">
      <xdr:nvCxnSpPr>
        <xdr:cNvPr id="12" name="Straight Arrow Connector 11"/>
        <xdr:cNvCxnSpPr/>
      </xdr:nvCxnSpPr>
      <xdr:spPr>
        <a:xfrm flipH="1">
          <a:off x="12020550" y="866775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13" name="Straight Arrow Connector 12"/>
        <xdr:cNvCxnSpPr/>
      </xdr:nvCxnSpPr>
      <xdr:spPr>
        <a:xfrm flipV="1">
          <a:off x="11249025" y="7667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39</xdr:row>
      <xdr:rowOff>0</xdr:rowOff>
    </xdr:from>
    <xdr:to>
      <xdr:col>13</xdr:col>
      <xdr:colOff>28575</xdr:colOff>
      <xdr:row>40</xdr:row>
      <xdr:rowOff>85725</xdr:rowOff>
    </xdr:to>
    <xdr:cxnSp macro="">
      <xdr:nvCxnSpPr>
        <xdr:cNvPr id="14" name="Straight Arrow Connector 13"/>
        <xdr:cNvCxnSpPr/>
      </xdr:nvCxnSpPr>
      <xdr:spPr>
        <a:xfrm flipH="1">
          <a:off x="4552950" y="115824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36</xdr:row>
      <xdr:rowOff>171450</xdr:rowOff>
    </xdr:from>
    <xdr:to>
      <xdr:col>10</xdr:col>
      <xdr:colOff>423582</xdr:colOff>
      <xdr:row>37</xdr:row>
      <xdr:rowOff>220756</xdr:rowOff>
    </xdr:to>
    <xdr:cxnSp macro="">
      <xdr:nvCxnSpPr>
        <xdr:cNvPr id="15" name="Straight Arrow Connector 14"/>
        <xdr:cNvCxnSpPr/>
      </xdr:nvCxnSpPr>
      <xdr:spPr>
        <a:xfrm flipV="1">
          <a:off x="4667250" y="105060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39</xdr:row>
      <xdr:rowOff>9525</xdr:rowOff>
    </xdr:from>
    <xdr:to>
      <xdr:col>25</xdr:col>
      <xdr:colOff>180975</xdr:colOff>
      <xdr:row>40</xdr:row>
      <xdr:rowOff>57150</xdr:rowOff>
    </xdr:to>
    <xdr:cxnSp macro="">
      <xdr:nvCxnSpPr>
        <xdr:cNvPr id="16" name="Straight Arrow Connector 15"/>
        <xdr:cNvCxnSpPr/>
      </xdr:nvCxnSpPr>
      <xdr:spPr>
        <a:xfrm flipH="1">
          <a:off x="12020550" y="115919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17" name="Straight Arrow Connector 16"/>
        <xdr:cNvCxnSpPr/>
      </xdr:nvCxnSpPr>
      <xdr:spPr>
        <a:xfrm flipV="1">
          <a:off x="11249025" y="105918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49</xdr:row>
      <xdr:rowOff>0</xdr:rowOff>
    </xdr:from>
    <xdr:to>
      <xdr:col>13</xdr:col>
      <xdr:colOff>28575</xdr:colOff>
      <xdr:row>50</xdr:row>
      <xdr:rowOff>85725</xdr:rowOff>
    </xdr:to>
    <xdr:cxnSp macro="">
      <xdr:nvCxnSpPr>
        <xdr:cNvPr id="18" name="Straight Arrow Connector 17"/>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46</xdr:row>
      <xdr:rowOff>171450</xdr:rowOff>
    </xdr:from>
    <xdr:to>
      <xdr:col>10</xdr:col>
      <xdr:colOff>423582</xdr:colOff>
      <xdr:row>47</xdr:row>
      <xdr:rowOff>220756</xdr:rowOff>
    </xdr:to>
    <xdr:cxnSp macro="">
      <xdr:nvCxnSpPr>
        <xdr:cNvPr id="19" name="Straight Arrow Connector 18"/>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49</xdr:row>
      <xdr:rowOff>9525</xdr:rowOff>
    </xdr:from>
    <xdr:to>
      <xdr:col>25</xdr:col>
      <xdr:colOff>180975</xdr:colOff>
      <xdr:row>50</xdr:row>
      <xdr:rowOff>57150</xdr:rowOff>
    </xdr:to>
    <xdr:cxnSp macro="">
      <xdr:nvCxnSpPr>
        <xdr:cNvPr id="20" name="Straight Arrow Connector 19"/>
        <xdr:cNvCxnSpPr/>
      </xdr:nvCxnSpPr>
      <xdr:spPr>
        <a:xfrm flipH="1">
          <a:off x="120205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21" name="Straight Arrow Connector 20"/>
        <xdr:cNvCxnSpPr/>
      </xdr:nvCxnSpPr>
      <xdr:spPr>
        <a:xfrm flipV="1">
          <a:off x="11249025" y="13515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59</xdr:row>
      <xdr:rowOff>0</xdr:rowOff>
    </xdr:from>
    <xdr:to>
      <xdr:col>13</xdr:col>
      <xdr:colOff>28575</xdr:colOff>
      <xdr:row>60</xdr:row>
      <xdr:rowOff>85725</xdr:rowOff>
    </xdr:to>
    <xdr:cxnSp macro="">
      <xdr:nvCxnSpPr>
        <xdr:cNvPr id="22" name="Straight Arrow Connector 21"/>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56</xdr:row>
      <xdr:rowOff>171450</xdr:rowOff>
    </xdr:from>
    <xdr:to>
      <xdr:col>10</xdr:col>
      <xdr:colOff>423582</xdr:colOff>
      <xdr:row>57</xdr:row>
      <xdr:rowOff>220756</xdr:rowOff>
    </xdr:to>
    <xdr:cxnSp macro="">
      <xdr:nvCxnSpPr>
        <xdr:cNvPr id="23" name="Straight Arrow Connector 22"/>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59</xdr:row>
      <xdr:rowOff>9525</xdr:rowOff>
    </xdr:from>
    <xdr:to>
      <xdr:col>25</xdr:col>
      <xdr:colOff>180975</xdr:colOff>
      <xdr:row>60</xdr:row>
      <xdr:rowOff>57150</xdr:rowOff>
    </xdr:to>
    <xdr:cxnSp macro="">
      <xdr:nvCxnSpPr>
        <xdr:cNvPr id="24" name="Straight Arrow Connector 23"/>
        <xdr:cNvCxnSpPr/>
      </xdr:nvCxnSpPr>
      <xdr:spPr>
        <a:xfrm flipH="1">
          <a:off x="120205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25" name="Straight Arrow Connector 24"/>
        <xdr:cNvCxnSpPr/>
      </xdr:nvCxnSpPr>
      <xdr:spPr>
        <a:xfrm flipV="1">
          <a:off x="11249025" y="16440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26" name="Straight Arrow Connector 25"/>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27" name="Straight Arrow Connector 26"/>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28" name="Straight Arrow Connector 27"/>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29" name="Straight Arrow Connector 28"/>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29</xdr:row>
      <xdr:rowOff>0</xdr:rowOff>
    </xdr:from>
    <xdr:to>
      <xdr:col>13</xdr:col>
      <xdr:colOff>28575</xdr:colOff>
      <xdr:row>30</xdr:row>
      <xdr:rowOff>85725</xdr:rowOff>
    </xdr:to>
    <xdr:cxnSp macro="">
      <xdr:nvCxnSpPr>
        <xdr:cNvPr id="30" name="Straight Arrow Connector 29"/>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26</xdr:row>
      <xdr:rowOff>171450</xdr:rowOff>
    </xdr:from>
    <xdr:to>
      <xdr:col>10</xdr:col>
      <xdr:colOff>423582</xdr:colOff>
      <xdr:row>27</xdr:row>
      <xdr:rowOff>220756</xdr:rowOff>
    </xdr:to>
    <xdr:cxnSp macro="">
      <xdr:nvCxnSpPr>
        <xdr:cNvPr id="31" name="Straight Arrow Connector 30"/>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9525</xdr:rowOff>
    </xdr:from>
    <xdr:to>
      <xdr:col>25</xdr:col>
      <xdr:colOff>180975</xdr:colOff>
      <xdr:row>30</xdr:row>
      <xdr:rowOff>57150</xdr:rowOff>
    </xdr:to>
    <xdr:cxnSp macro="">
      <xdr:nvCxnSpPr>
        <xdr:cNvPr id="32" name="Straight Arrow Connector 31"/>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33" name="Straight Arrow Connector 32"/>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39</xdr:row>
      <xdr:rowOff>0</xdr:rowOff>
    </xdr:from>
    <xdr:to>
      <xdr:col>13</xdr:col>
      <xdr:colOff>28575</xdr:colOff>
      <xdr:row>40</xdr:row>
      <xdr:rowOff>85725</xdr:rowOff>
    </xdr:to>
    <xdr:cxnSp macro="">
      <xdr:nvCxnSpPr>
        <xdr:cNvPr id="34" name="Straight Arrow Connector 33"/>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36</xdr:row>
      <xdr:rowOff>171450</xdr:rowOff>
    </xdr:from>
    <xdr:to>
      <xdr:col>10</xdr:col>
      <xdr:colOff>423582</xdr:colOff>
      <xdr:row>37</xdr:row>
      <xdr:rowOff>220756</xdr:rowOff>
    </xdr:to>
    <xdr:cxnSp macro="">
      <xdr:nvCxnSpPr>
        <xdr:cNvPr id="35" name="Straight Arrow Connector 34"/>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39</xdr:row>
      <xdr:rowOff>9525</xdr:rowOff>
    </xdr:from>
    <xdr:to>
      <xdr:col>25</xdr:col>
      <xdr:colOff>180975</xdr:colOff>
      <xdr:row>40</xdr:row>
      <xdr:rowOff>57150</xdr:rowOff>
    </xdr:to>
    <xdr:cxnSp macro="">
      <xdr:nvCxnSpPr>
        <xdr:cNvPr id="36" name="Straight Arrow Connector 35"/>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37" name="Straight Arrow Connector 36"/>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49</xdr:row>
      <xdr:rowOff>0</xdr:rowOff>
    </xdr:from>
    <xdr:to>
      <xdr:col>13</xdr:col>
      <xdr:colOff>28575</xdr:colOff>
      <xdr:row>50</xdr:row>
      <xdr:rowOff>85725</xdr:rowOff>
    </xdr:to>
    <xdr:cxnSp macro="">
      <xdr:nvCxnSpPr>
        <xdr:cNvPr id="38" name="Straight Arrow Connector 37"/>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46</xdr:row>
      <xdr:rowOff>171450</xdr:rowOff>
    </xdr:from>
    <xdr:to>
      <xdr:col>10</xdr:col>
      <xdr:colOff>423582</xdr:colOff>
      <xdr:row>47</xdr:row>
      <xdr:rowOff>220756</xdr:rowOff>
    </xdr:to>
    <xdr:cxnSp macro="">
      <xdr:nvCxnSpPr>
        <xdr:cNvPr id="39" name="Straight Arrow Connector 38"/>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49</xdr:row>
      <xdr:rowOff>9525</xdr:rowOff>
    </xdr:from>
    <xdr:to>
      <xdr:col>25</xdr:col>
      <xdr:colOff>180975</xdr:colOff>
      <xdr:row>50</xdr:row>
      <xdr:rowOff>57150</xdr:rowOff>
    </xdr:to>
    <xdr:cxnSp macro="">
      <xdr:nvCxnSpPr>
        <xdr:cNvPr id="40" name="Straight Arrow Connector 39"/>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41" name="Straight Arrow Connector 40"/>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59</xdr:row>
      <xdr:rowOff>0</xdr:rowOff>
    </xdr:from>
    <xdr:to>
      <xdr:col>13</xdr:col>
      <xdr:colOff>28575</xdr:colOff>
      <xdr:row>60</xdr:row>
      <xdr:rowOff>85725</xdr:rowOff>
    </xdr:to>
    <xdr:cxnSp macro="">
      <xdr:nvCxnSpPr>
        <xdr:cNvPr id="42" name="Straight Arrow Connector 4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56</xdr:row>
      <xdr:rowOff>171450</xdr:rowOff>
    </xdr:from>
    <xdr:to>
      <xdr:col>10</xdr:col>
      <xdr:colOff>423582</xdr:colOff>
      <xdr:row>57</xdr:row>
      <xdr:rowOff>220756</xdr:rowOff>
    </xdr:to>
    <xdr:cxnSp macro="">
      <xdr:nvCxnSpPr>
        <xdr:cNvPr id="43" name="Straight Arrow Connector 4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59</xdr:row>
      <xdr:rowOff>9525</xdr:rowOff>
    </xdr:from>
    <xdr:to>
      <xdr:col>25</xdr:col>
      <xdr:colOff>180975</xdr:colOff>
      <xdr:row>60</xdr:row>
      <xdr:rowOff>57150</xdr:rowOff>
    </xdr:to>
    <xdr:cxnSp macro="">
      <xdr:nvCxnSpPr>
        <xdr:cNvPr id="44" name="Straight Arrow Connector 4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45" name="Straight Arrow Connector 4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46" name="Straight Arrow Connector 45"/>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26</xdr:row>
      <xdr:rowOff>257175</xdr:rowOff>
    </xdr:from>
    <xdr:to>
      <xdr:col>23</xdr:col>
      <xdr:colOff>42582</xdr:colOff>
      <xdr:row>27</xdr:row>
      <xdr:rowOff>306481</xdr:rowOff>
    </xdr:to>
    <xdr:cxnSp macro="">
      <xdr:nvCxnSpPr>
        <xdr:cNvPr id="47" name="Straight Arrow Connector 46"/>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48" name="Straight Arrow Connector 47"/>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36</xdr:row>
      <xdr:rowOff>257175</xdr:rowOff>
    </xdr:from>
    <xdr:to>
      <xdr:col>23</xdr:col>
      <xdr:colOff>42582</xdr:colOff>
      <xdr:row>37</xdr:row>
      <xdr:rowOff>306481</xdr:rowOff>
    </xdr:to>
    <xdr:cxnSp macro="">
      <xdr:nvCxnSpPr>
        <xdr:cNvPr id="49" name="Straight Arrow Connector 48"/>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50" name="Straight Arrow Connector 49"/>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46</xdr:row>
      <xdr:rowOff>257175</xdr:rowOff>
    </xdr:from>
    <xdr:to>
      <xdr:col>23</xdr:col>
      <xdr:colOff>42582</xdr:colOff>
      <xdr:row>47</xdr:row>
      <xdr:rowOff>306481</xdr:rowOff>
    </xdr:to>
    <xdr:cxnSp macro="">
      <xdr:nvCxnSpPr>
        <xdr:cNvPr id="51" name="Straight Arrow Connector 50"/>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52" name="Straight Arrow Connector 51"/>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56</xdr:row>
      <xdr:rowOff>257175</xdr:rowOff>
    </xdr:from>
    <xdr:to>
      <xdr:col>23</xdr:col>
      <xdr:colOff>42582</xdr:colOff>
      <xdr:row>57</xdr:row>
      <xdr:rowOff>306481</xdr:rowOff>
    </xdr:to>
    <xdr:cxnSp macro="">
      <xdr:nvCxnSpPr>
        <xdr:cNvPr id="53" name="Straight Arrow Connector 52"/>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69</xdr:row>
      <xdr:rowOff>0</xdr:rowOff>
    </xdr:from>
    <xdr:to>
      <xdr:col>13</xdr:col>
      <xdr:colOff>28575</xdr:colOff>
      <xdr:row>70</xdr:row>
      <xdr:rowOff>85725</xdr:rowOff>
    </xdr:to>
    <xdr:cxnSp macro="">
      <xdr:nvCxnSpPr>
        <xdr:cNvPr id="54" name="Straight Arrow Connector 53"/>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66</xdr:row>
      <xdr:rowOff>171450</xdr:rowOff>
    </xdr:from>
    <xdr:to>
      <xdr:col>10</xdr:col>
      <xdr:colOff>423582</xdr:colOff>
      <xdr:row>67</xdr:row>
      <xdr:rowOff>220756</xdr:rowOff>
    </xdr:to>
    <xdr:cxnSp macro="">
      <xdr:nvCxnSpPr>
        <xdr:cNvPr id="55" name="Straight Arrow Connector 54"/>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69</xdr:row>
      <xdr:rowOff>9525</xdr:rowOff>
    </xdr:from>
    <xdr:to>
      <xdr:col>25</xdr:col>
      <xdr:colOff>180975</xdr:colOff>
      <xdr:row>70</xdr:row>
      <xdr:rowOff>57150</xdr:rowOff>
    </xdr:to>
    <xdr:cxnSp macro="">
      <xdr:nvCxnSpPr>
        <xdr:cNvPr id="56" name="Straight Arrow Connector 55"/>
        <xdr:cNvCxnSpPr/>
      </xdr:nvCxnSpPr>
      <xdr:spPr>
        <a:xfrm flipH="1">
          <a:off x="121729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57" name="Straight Arrow Connector 56"/>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79</xdr:row>
      <xdr:rowOff>0</xdr:rowOff>
    </xdr:from>
    <xdr:to>
      <xdr:col>13</xdr:col>
      <xdr:colOff>28575</xdr:colOff>
      <xdr:row>80</xdr:row>
      <xdr:rowOff>85725</xdr:rowOff>
    </xdr:to>
    <xdr:cxnSp macro="">
      <xdr:nvCxnSpPr>
        <xdr:cNvPr id="58" name="Straight Arrow Connector 57"/>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76</xdr:row>
      <xdr:rowOff>171450</xdr:rowOff>
    </xdr:from>
    <xdr:to>
      <xdr:col>10</xdr:col>
      <xdr:colOff>423582</xdr:colOff>
      <xdr:row>77</xdr:row>
      <xdr:rowOff>220756</xdr:rowOff>
    </xdr:to>
    <xdr:cxnSp macro="">
      <xdr:nvCxnSpPr>
        <xdr:cNvPr id="59" name="Straight Arrow Connector 58"/>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79</xdr:row>
      <xdr:rowOff>9525</xdr:rowOff>
    </xdr:from>
    <xdr:to>
      <xdr:col>25</xdr:col>
      <xdr:colOff>180975</xdr:colOff>
      <xdr:row>80</xdr:row>
      <xdr:rowOff>57150</xdr:rowOff>
    </xdr:to>
    <xdr:cxnSp macro="">
      <xdr:nvCxnSpPr>
        <xdr:cNvPr id="60" name="Straight Arrow Connector 59"/>
        <xdr:cNvCxnSpPr/>
      </xdr:nvCxnSpPr>
      <xdr:spPr>
        <a:xfrm flipH="1">
          <a:off x="121729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61" name="Straight Arrow Connector 60"/>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69</xdr:row>
      <xdr:rowOff>0</xdr:rowOff>
    </xdr:from>
    <xdr:to>
      <xdr:col>13</xdr:col>
      <xdr:colOff>28575</xdr:colOff>
      <xdr:row>70</xdr:row>
      <xdr:rowOff>85725</xdr:rowOff>
    </xdr:to>
    <xdr:cxnSp macro="">
      <xdr:nvCxnSpPr>
        <xdr:cNvPr id="62" name="Straight Arrow Connector 61"/>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66</xdr:row>
      <xdr:rowOff>171450</xdr:rowOff>
    </xdr:from>
    <xdr:to>
      <xdr:col>10</xdr:col>
      <xdr:colOff>423582</xdr:colOff>
      <xdr:row>67</xdr:row>
      <xdr:rowOff>220756</xdr:rowOff>
    </xdr:to>
    <xdr:cxnSp macro="">
      <xdr:nvCxnSpPr>
        <xdr:cNvPr id="63" name="Straight Arrow Connector 62"/>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69</xdr:row>
      <xdr:rowOff>9525</xdr:rowOff>
    </xdr:from>
    <xdr:to>
      <xdr:col>25</xdr:col>
      <xdr:colOff>180975</xdr:colOff>
      <xdr:row>70</xdr:row>
      <xdr:rowOff>57150</xdr:rowOff>
    </xdr:to>
    <xdr:cxnSp macro="">
      <xdr:nvCxnSpPr>
        <xdr:cNvPr id="64" name="Straight Arrow Connector 63"/>
        <xdr:cNvCxnSpPr/>
      </xdr:nvCxnSpPr>
      <xdr:spPr>
        <a:xfrm flipH="1">
          <a:off x="121729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65" name="Straight Arrow Connector 64"/>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79</xdr:row>
      <xdr:rowOff>0</xdr:rowOff>
    </xdr:from>
    <xdr:to>
      <xdr:col>13</xdr:col>
      <xdr:colOff>28575</xdr:colOff>
      <xdr:row>80</xdr:row>
      <xdr:rowOff>85725</xdr:rowOff>
    </xdr:to>
    <xdr:cxnSp macro="">
      <xdr:nvCxnSpPr>
        <xdr:cNvPr id="66" name="Straight Arrow Connector 65"/>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76</xdr:row>
      <xdr:rowOff>171450</xdr:rowOff>
    </xdr:from>
    <xdr:to>
      <xdr:col>10</xdr:col>
      <xdr:colOff>423582</xdr:colOff>
      <xdr:row>77</xdr:row>
      <xdr:rowOff>220756</xdr:rowOff>
    </xdr:to>
    <xdr:cxnSp macro="">
      <xdr:nvCxnSpPr>
        <xdr:cNvPr id="67" name="Straight Arrow Connector 66"/>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79</xdr:row>
      <xdr:rowOff>9525</xdr:rowOff>
    </xdr:from>
    <xdr:to>
      <xdr:col>25</xdr:col>
      <xdr:colOff>180975</xdr:colOff>
      <xdr:row>80</xdr:row>
      <xdr:rowOff>57150</xdr:rowOff>
    </xdr:to>
    <xdr:cxnSp macro="">
      <xdr:nvCxnSpPr>
        <xdr:cNvPr id="68" name="Straight Arrow Connector 67"/>
        <xdr:cNvCxnSpPr/>
      </xdr:nvCxnSpPr>
      <xdr:spPr>
        <a:xfrm flipH="1">
          <a:off x="121729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69" name="Straight Arrow Connector 68"/>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70" name="Straight Arrow Connector 69"/>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66</xdr:row>
      <xdr:rowOff>257175</xdr:rowOff>
    </xdr:from>
    <xdr:to>
      <xdr:col>23</xdr:col>
      <xdr:colOff>42582</xdr:colOff>
      <xdr:row>67</xdr:row>
      <xdr:rowOff>306481</xdr:rowOff>
    </xdr:to>
    <xdr:cxnSp macro="">
      <xdr:nvCxnSpPr>
        <xdr:cNvPr id="71" name="Straight Arrow Connector 70"/>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72" name="Straight Arrow Connector 71"/>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76</xdr:row>
      <xdr:rowOff>257175</xdr:rowOff>
    </xdr:from>
    <xdr:to>
      <xdr:col>23</xdr:col>
      <xdr:colOff>42582</xdr:colOff>
      <xdr:row>77</xdr:row>
      <xdr:rowOff>306481</xdr:rowOff>
    </xdr:to>
    <xdr:cxnSp macro="">
      <xdr:nvCxnSpPr>
        <xdr:cNvPr id="73" name="Straight Arrow Connector 72"/>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89</xdr:row>
      <xdr:rowOff>0</xdr:rowOff>
    </xdr:from>
    <xdr:to>
      <xdr:col>13</xdr:col>
      <xdr:colOff>28575</xdr:colOff>
      <xdr:row>90</xdr:row>
      <xdr:rowOff>85725</xdr:rowOff>
    </xdr:to>
    <xdr:cxnSp macro="">
      <xdr:nvCxnSpPr>
        <xdr:cNvPr id="74" name="Straight Arrow Connector 73"/>
        <xdr:cNvCxnSpPr/>
      </xdr:nvCxnSpPr>
      <xdr:spPr>
        <a:xfrm flipH="1">
          <a:off x="4552950" y="232791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86</xdr:row>
      <xdr:rowOff>171450</xdr:rowOff>
    </xdr:from>
    <xdr:to>
      <xdr:col>10</xdr:col>
      <xdr:colOff>423582</xdr:colOff>
      <xdr:row>87</xdr:row>
      <xdr:rowOff>220756</xdr:rowOff>
    </xdr:to>
    <xdr:cxnSp macro="">
      <xdr:nvCxnSpPr>
        <xdr:cNvPr id="75" name="Straight Arrow Connector 74"/>
        <xdr:cNvCxnSpPr/>
      </xdr:nvCxnSpPr>
      <xdr:spPr>
        <a:xfrm flipV="1">
          <a:off x="4667250" y="222027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89</xdr:row>
      <xdr:rowOff>9525</xdr:rowOff>
    </xdr:from>
    <xdr:to>
      <xdr:col>25</xdr:col>
      <xdr:colOff>180975</xdr:colOff>
      <xdr:row>90</xdr:row>
      <xdr:rowOff>57150</xdr:rowOff>
    </xdr:to>
    <xdr:cxnSp macro="">
      <xdr:nvCxnSpPr>
        <xdr:cNvPr id="76" name="Straight Arrow Connector 75"/>
        <xdr:cNvCxnSpPr/>
      </xdr:nvCxnSpPr>
      <xdr:spPr>
        <a:xfrm flipH="1">
          <a:off x="12172950" y="232886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77" name="Straight Arrow Connector 76"/>
        <xdr:cNvCxnSpPr/>
      </xdr:nvCxnSpPr>
      <xdr:spPr>
        <a:xfrm flipV="1">
          <a:off x="11630025" y="2228850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89</xdr:row>
      <xdr:rowOff>0</xdr:rowOff>
    </xdr:from>
    <xdr:to>
      <xdr:col>13</xdr:col>
      <xdr:colOff>28575</xdr:colOff>
      <xdr:row>90</xdr:row>
      <xdr:rowOff>85725</xdr:rowOff>
    </xdr:to>
    <xdr:cxnSp macro="">
      <xdr:nvCxnSpPr>
        <xdr:cNvPr id="78" name="Straight Arrow Connector 77"/>
        <xdr:cNvCxnSpPr/>
      </xdr:nvCxnSpPr>
      <xdr:spPr>
        <a:xfrm flipH="1">
          <a:off x="4552950" y="232791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86</xdr:row>
      <xdr:rowOff>171450</xdr:rowOff>
    </xdr:from>
    <xdr:to>
      <xdr:col>10</xdr:col>
      <xdr:colOff>423582</xdr:colOff>
      <xdr:row>87</xdr:row>
      <xdr:rowOff>220756</xdr:rowOff>
    </xdr:to>
    <xdr:cxnSp macro="">
      <xdr:nvCxnSpPr>
        <xdr:cNvPr id="79" name="Straight Arrow Connector 78"/>
        <xdr:cNvCxnSpPr/>
      </xdr:nvCxnSpPr>
      <xdr:spPr>
        <a:xfrm flipV="1">
          <a:off x="4667250" y="222027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89</xdr:row>
      <xdr:rowOff>9525</xdr:rowOff>
    </xdr:from>
    <xdr:to>
      <xdr:col>25</xdr:col>
      <xdr:colOff>180975</xdr:colOff>
      <xdr:row>90</xdr:row>
      <xdr:rowOff>57150</xdr:rowOff>
    </xdr:to>
    <xdr:cxnSp macro="">
      <xdr:nvCxnSpPr>
        <xdr:cNvPr id="80" name="Straight Arrow Connector 79"/>
        <xdr:cNvCxnSpPr/>
      </xdr:nvCxnSpPr>
      <xdr:spPr>
        <a:xfrm flipH="1">
          <a:off x="12172950" y="232886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81" name="Straight Arrow Connector 80"/>
        <xdr:cNvCxnSpPr/>
      </xdr:nvCxnSpPr>
      <xdr:spPr>
        <a:xfrm flipV="1">
          <a:off x="11630025" y="2228850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82" name="Straight Arrow Connector 81"/>
        <xdr:cNvCxnSpPr/>
      </xdr:nvCxnSpPr>
      <xdr:spPr>
        <a:xfrm flipV="1">
          <a:off x="11630025" y="2228850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86</xdr:row>
      <xdr:rowOff>257175</xdr:rowOff>
    </xdr:from>
    <xdr:to>
      <xdr:col>23</xdr:col>
      <xdr:colOff>42582</xdr:colOff>
      <xdr:row>87</xdr:row>
      <xdr:rowOff>306481</xdr:rowOff>
    </xdr:to>
    <xdr:cxnSp macro="">
      <xdr:nvCxnSpPr>
        <xdr:cNvPr id="83" name="Straight Arrow Connector 82"/>
        <xdr:cNvCxnSpPr/>
      </xdr:nvCxnSpPr>
      <xdr:spPr>
        <a:xfrm flipV="1">
          <a:off x="11630025" y="2228850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12"/>
  <sheetViews>
    <sheetView topLeftCell="A7" zoomScaleNormal="100" workbookViewId="0">
      <selection activeCell="C15" sqref="C15:C22"/>
    </sheetView>
  </sheetViews>
  <sheetFormatPr defaultColWidth="8" defaultRowHeight="12.75" customHeight="1" x14ac:dyDescent="0.2"/>
  <cols>
    <col min="2" max="2" width="0.140625" customWidth="1"/>
    <col min="3" max="3" width="39.85546875" customWidth="1"/>
    <col min="4" max="4" width="14.28515625" customWidth="1"/>
    <col min="5" max="6" width="13.42578125" customWidth="1"/>
    <col min="7" max="7" width="26.7109375" customWidth="1"/>
    <col min="8" max="8" width="10.5703125" customWidth="1"/>
    <col min="9" max="9" width="12.5703125" customWidth="1"/>
    <col min="10" max="10" width="7.28515625" customWidth="1"/>
    <col min="11" max="11" width="12.5703125" bestFit="1" customWidth="1"/>
    <col min="13" max="13" width="19.7109375" customWidth="1"/>
    <col min="14" max="14" width="10.42578125" customWidth="1"/>
    <col min="16" max="16" width="24.85546875" customWidth="1"/>
    <col min="17" max="17" width="8" customWidth="1"/>
    <col min="18" max="18" width="3.140625" customWidth="1"/>
    <col min="19" max="19" width="3.7109375" customWidth="1"/>
    <col min="20" max="20" width="10.5703125" customWidth="1"/>
    <col min="23" max="23" width="11.5703125" bestFit="1" customWidth="1"/>
    <col min="25" max="25" width="13.140625" customWidth="1"/>
  </cols>
  <sheetData>
    <row r="1" spans="1:28" ht="12.75" customHeight="1" thickBot="1" x14ac:dyDescent="0.25">
      <c r="G1" s="340" t="s">
        <v>451</v>
      </c>
      <c r="H1" s="340"/>
      <c r="I1" s="340"/>
      <c r="J1" s="340"/>
      <c r="K1" s="340"/>
    </row>
    <row r="2" spans="1:28" ht="12.75" customHeight="1" thickBot="1" x14ac:dyDescent="0.25">
      <c r="A2" s="3"/>
      <c r="B2" s="3"/>
      <c r="C2" s="343" t="s">
        <v>83</v>
      </c>
      <c r="D2" s="344"/>
      <c r="E2" s="344"/>
      <c r="F2" s="344"/>
      <c r="G2" s="344"/>
      <c r="H2" s="344"/>
      <c r="I2" s="345"/>
      <c r="L2" s="358" t="s">
        <v>82</v>
      </c>
      <c r="M2" s="359"/>
      <c r="N2" s="359"/>
      <c r="O2" s="359"/>
      <c r="P2" s="360"/>
      <c r="R2" s="358" t="s">
        <v>81</v>
      </c>
      <c r="S2" s="361"/>
      <c r="T2" s="361"/>
      <c r="U2" s="361"/>
      <c r="V2" s="361"/>
      <c r="W2" s="361"/>
      <c r="X2" s="362"/>
      <c r="Z2" s="358" t="s">
        <v>80</v>
      </c>
      <c r="AA2" s="359"/>
      <c r="AB2" s="360"/>
    </row>
    <row r="3" spans="1:28" ht="12.75" customHeight="1" x14ac:dyDescent="0.2">
      <c r="A3" s="3"/>
      <c r="B3" s="3"/>
      <c r="C3" s="346" t="s">
        <v>449</v>
      </c>
      <c r="D3" s="346"/>
      <c r="E3" s="346"/>
      <c r="F3" s="346"/>
      <c r="G3" s="346"/>
      <c r="H3" s="346"/>
      <c r="I3" s="346"/>
      <c r="L3" s="72"/>
      <c r="M3" s="73"/>
      <c r="N3" s="73"/>
      <c r="O3" s="73"/>
      <c r="P3" s="73"/>
      <c r="R3" s="72"/>
      <c r="S3" s="72"/>
      <c r="T3" s="72"/>
      <c r="U3" s="72"/>
      <c r="V3" s="72"/>
      <c r="W3" s="72"/>
      <c r="X3" s="72"/>
      <c r="Z3" s="72"/>
      <c r="AA3" s="73"/>
      <c r="AB3" s="73"/>
    </row>
    <row r="4" spans="1:28" ht="12.75" customHeight="1" x14ac:dyDescent="0.2">
      <c r="A4" s="3"/>
      <c r="B4" s="3"/>
      <c r="C4" s="3"/>
      <c r="D4" s="3" t="s">
        <v>0</v>
      </c>
      <c r="E4" s="3"/>
      <c r="F4" s="3"/>
      <c r="G4" s="191" t="s">
        <v>450</v>
      </c>
      <c r="H4" s="63"/>
      <c r="I4" s="63"/>
    </row>
    <row r="5" spans="1:28" ht="12.75" customHeight="1" x14ac:dyDescent="0.2">
      <c r="A5" s="3"/>
      <c r="B5" s="3"/>
      <c r="C5" s="1"/>
      <c r="D5" s="1"/>
      <c r="E5" s="1"/>
      <c r="F5" s="1"/>
      <c r="G5" s="1"/>
      <c r="H5" s="3"/>
      <c r="I5" s="3"/>
    </row>
    <row r="6" spans="1:28" ht="12.75" customHeight="1" x14ac:dyDescent="0.2">
      <c r="A6" s="3"/>
      <c r="B6" s="9"/>
      <c r="C6" s="11" t="s">
        <v>1</v>
      </c>
      <c r="D6" s="341" t="s">
        <v>2</v>
      </c>
      <c r="E6" s="338"/>
      <c r="F6" s="338"/>
      <c r="G6" s="339"/>
      <c r="H6" s="46" t="s">
        <v>45</v>
      </c>
      <c r="I6" s="46" t="s">
        <v>44</v>
      </c>
      <c r="K6" s="58">
        <v>2</v>
      </c>
      <c r="L6" s="58" t="s">
        <v>77</v>
      </c>
      <c r="M6" s="58"/>
      <c r="N6" s="58" t="s">
        <v>69</v>
      </c>
      <c r="O6" s="59">
        <v>4</v>
      </c>
      <c r="P6" s="60" t="s">
        <v>70</v>
      </c>
      <c r="R6" s="58">
        <v>1</v>
      </c>
      <c r="S6" s="58" t="s">
        <v>84</v>
      </c>
    </row>
    <row r="7" spans="1:28" ht="12.75" customHeight="1" x14ac:dyDescent="0.2">
      <c r="A7" s="3"/>
      <c r="B7" s="9"/>
      <c r="C7" s="290" t="s">
        <v>497</v>
      </c>
      <c r="D7" s="342" t="s">
        <v>497</v>
      </c>
      <c r="E7" s="329"/>
      <c r="F7" s="329"/>
      <c r="G7" s="330"/>
      <c r="H7" s="200">
        <v>2008</v>
      </c>
      <c r="I7" s="249" t="s">
        <v>491</v>
      </c>
      <c r="K7" s="58"/>
      <c r="L7" s="58"/>
      <c r="M7" s="58"/>
      <c r="N7" s="61" t="s">
        <v>71</v>
      </c>
      <c r="O7" s="59">
        <v>3</v>
      </c>
      <c r="P7" s="60" t="s">
        <v>72</v>
      </c>
      <c r="S7">
        <v>4</v>
      </c>
      <c r="T7" s="357" t="s">
        <v>85</v>
      </c>
      <c r="U7" s="357"/>
      <c r="V7" s="357"/>
      <c r="W7" s="357"/>
      <c r="X7" s="357"/>
      <c r="Y7" s="357"/>
    </row>
    <row r="8" spans="1:28" ht="12.75" customHeight="1" x14ac:dyDescent="0.2">
      <c r="A8" s="3"/>
      <c r="B8" s="9"/>
      <c r="C8" s="290" t="s">
        <v>498</v>
      </c>
      <c r="D8" s="328" t="s">
        <v>498</v>
      </c>
      <c r="E8" s="329"/>
      <c r="F8" s="329"/>
      <c r="G8" s="330"/>
      <c r="H8" s="200">
        <v>2008</v>
      </c>
      <c r="I8" s="189"/>
      <c r="K8" s="58"/>
      <c r="L8" s="58"/>
      <c r="M8" s="58"/>
      <c r="N8" s="61" t="s">
        <v>73</v>
      </c>
      <c r="O8" s="59">
        <v>2</v>
      </c>
      <c r="P8" s="60" t="s">
        <v>74</v>
      </c>
      <c r="S8">
        <v>3</v>
      </c>
      <c r="T8" s="357" t="s">
        <v>86</v>
      </c>
      <c r="U8" s="357"/>
      <c r="V8" s="357"/>
      <c r="W8" s="357"/>
      <c r="X8" s="357"/>
      <c r="Y8" s="357"/>
    </row>
    <row r="9" spans="1:28" ht="12.75" customHeight="1" x14ac:dyDescent="0.2">
      <c r="A9" s="3"/>
      <c r="B9" s="9"/>
      <c r="C9" s="290" t="s">
        <v>500</v>
      </c>
      <c r="D9" s="328" t="s">
        <v>499</v>
      </c>
      <c r="E9" s="329"/>
      <c r="F9" s="329"/>
      <c r="G9" s="330"/>
      <c r="H9" s="189">
        <v>2009</v>
      </c>
      <c r="I9" s="249" t="s">
        <v>501</v>
      </c>
      <c r="K9" s="58"/>
      <c r="L9" s="58"/>
      <c r="M9" s="58"/>
      <c r="N9" s="61" t="s">
        <v>75</v>
      </c>
      <c r="O9" s="59">
        <v>1</v>
      </c>
      <c r="P9" s="60" t="s">
        <v>76</v>
      </c>
      <c r="S9">
        <v>2</v>
      </c>
      <c r="T9" s="357" t="s">
        <v>87</v>
      </c>
      <c r="U9" s="357"/>
      <c r="V9" s="357"/>
      <c r="W9" s="357"/>
      <c r="X9" s="357"/>
      <c r="Y9" s="357"/>
    </row>
    <row r="10" spans="1:28" ht="12.75" customHeight="1" x14ac:dyDescent="0.2">
      <c r="A10" s="3"/>
      <c r="B10" s="3"/>
      <c r="C10" s="74"/>
      <c r="D10" s="4" t="s">
        <v>471</v>
      </c>
      <c r="E10" s="75"/>
      <c r="F10" s="75"/>
      <c r="G10" s="76"/>
      <c r="S10">
        <v>0</v>
      </c>
      <c r="T10" s="368" t="s">
        <v>88</v>
      </c>
      <c r="U10" s="368"/>
      <c r="V10" s="368"/>
      <c r="W10" s="368"/>
      <c r="X10" s="35"/>
    </row>
    <row r="11" spans="1:28" ht="12.75" customHeight="1" x14ac:dyDescent="0.2">
      <c r="A11" s="3"/>
      <c r="B11" s="3"/>
      <c r="C11" s="3"/>
      <c r="D11" s="3"/>
      <c r="E11" s="3"/>
      <c r="F11" s="3"/>
      <c r="G11" s="3"/>
      <c r="H11" s="3"/>
      <c r="J11" s="50" t="s">
        <v>79</v>
      </c>
      <c r="K11" s="50" t="s">
        <v>3</v>
      </c>
      <c r="O11" s="50" t="s">
        <v>79</v>
      </c>
      <c r="P11" s="50" t="s">
        <v>3</v>
      </c>
      <c r="V11" s="50" t="s">
        <v>79</v>
      </c>
      <c r="W11" s="50" t="s">
        <v>3</v>
      </c>
      <c r="Z11" s="50" t="s">
        <v>91</v>
      </c>
    </row>
    <row r="12" spans="1:28" ht="12.75" customHeight="1" x14ac:dyDescent="0.2">
      <c r="A12" s="3"/>
      <c r="B12" s="3"/>
      <c r="C12" s="3"/>
      <c r="D12" s="197" t="s">
        <v>458</v>
      </c>
      <c r="E12" s="198"/>
      <c r="F12" s="199"/>
      <c r="G12" s="199"/>
      <c r="H12" s="64" t="s">
        <v>94</v>
      </c>
      <c r="I12" s="63">
        <v>4</v>
      </c>
      <c r="J12" s="69">
        <f>1/3</f>
        <v>0.33333333333333331</v>
      </c>
      <c r="K12" s="78">
        <f>I12*J12</f>
        <v>1.3333333333333333</v>
      </c>
      <c r="M12" s="50" t="s">
        <v>93</v>
      </c>
      <c r="N12" s="62">
        <v>3</v>
      </c>
      <c r="O12" s="70">
        <f>J12</f>
        <v>0.33333333333333331</v>
      </c>
      <c r="P12" s="78">
        <f>N12*O12</f>
        <v>1</v>
      </c>
      <c r="T12" s="79" t="s">
        <v>92</v>
      </c>
      <c r="U12" s="62">
        <v>3</v>
      </c>
      <c r="V12" s="70">
        <f>100%-J12-O12</f>
        <v>0.33333333333333343</v>
      </c>
      <c r="W12" s="78">
        <f>U12*V12</f>
        <v>1.0000000000000002</v>
      </c>
      <c r="Z12" s="357" t="s">
        <v>90</v>
      </c>
      <c r="AA12" s="357"/>
      <c r="AB12" s="102">
        <f>K12+P12+W12</f>
        <v>3.333333333333333</v>
      </c>
    </row>
    <row r="13" spans="1:28" ht="12.75" customHeight="1" x14ac:dyDescent="0.2">
      <c r="A13" s="3"/>
      <c r="B13" s="3"/>
      <c r="C13" s="1"/>
      <c r="D13" s="1"/>
      <c r="E13" s="1"/>
      <c r="F13" s="1"/>
      <c r="G13" s="1"/>
      <c r="H13" s="3"/>
      <c r="I13" s="3"/>
    </row>
    <row r="14" spans="1:28" ht="12.75" customHeight="1" x14ac:dyDescent="0.2">
      <c r="A14" s="3"/>
      <c r="B14" s="9"/>
      <c r="C14" s="11" t="str">
        <f>C6</f>
        <v>Subsectors/Priorities</v>
      </c>
      <c r="D14" s="337" t="s">
        <v>547</v>
      </c>
      <c r="E14" s="338"/>
      <c r="F14" s="338"/>
      <c r="G14" s="339"/>
      <c r="H14" s="46" t="s">
        <v>45</v>
      </c>
      <c r="I14" s="46" t="s">
        <v>44</v>
      </c>
      <c r="K14" s="58">
        <v>2</v>
      </c>
      <c r="L14" s="58" t="s">
        <v>77</v>
      </c>
      <c r="M14" s="58"/>
      <c r="N14" s="58" t="s">
        <v>69</v>
      </c>
      <c r="O14" s="59">
        <v>4</v>
      </c>
      <c r="P14" s="60" t="s">
        <v>70</v>
      </c>
      <c r="R14" s="58">
        <v>1</v>
      </c>
      <c r="S14" s="58" t="s">
        <v>84</v>
      </c>
    </row>
    <row r="15" spans="1:28" ht="12.75" customHeight="1" x14ac:dyDescent="0.2">
      <c r="A15" s="3"/>
      <c r="B15" s="9"/>
      <c r="C15" s="290" t="s">
        <v>550</v>
      </c>
      <c r="D15" s="354" t="s">
        <v>551</v>
      </c>
      <c r="E15" s="355"/>
      <c r="F15" s="355"/>
      <c r="G15" s="356"/>
      <c r="H15" s="190">
        <v>2009</v>
      </c>
      <c r="I15" s="249" t="s">
        <v>552</v>
      </c>
      <c r="K15" s="58"/>
      <c r="L15" s="58"/>
      <c r="M15" s="58"/>
      <c r="N15" s="61" t="s">
        <v>75</v>
      </c>
      <c r="O15" s="59">
        <v>1</v>
      </c>
      <c r="P15" s="60" t="s">
        <v>76</v>
      </c>
      <c r="S15">
        <v>2</v>
      </c>
      <c r="T15" s="357" t="s">
        <v>87</v>
      </c>
      <c r="U15" s="357"/>
      <c r="V15" s="357"/>
      <c r="W15" s="357"/>
      <c r="X15" s="357"/>
      <c r="Y15" s="357"/>
    </row>
    <row r="16" spans="1:28" ht="12.75" customHeight="1" x14ac:dyDescent="0.2">
      <c r="A16" s="3"/>
      <c r="B16" s="9"/>
      <c r="C16" s="290" t="s">
        <v>6</v>
      </c>
      <c r="D16" s="328" t="s">
        <v>553</v>
      </c>
      <c r="E16" s="329"/>
      <c r="F16" s="329"/>
      <c r="G16" s="330"/>
      <c r="H16" s="200">
        <v>2009</v>
      </c>
      <c r="I16" s="249" t="s">
        <v>554</v>
      </c>
    </row>
    <row r="17" spans="1:28" ht="12.75" customHeight="1" x14ac:dyDescent="0.2">
      <c r="A17" s="3"/>
      <c r="B17" s="9"/>
      <c r="C17" s="290" t="s">
        <v>555</v>
      </c>
      <c r="D17" s="328" t="s">
        <v>556</v>
      </c>
      <c r="E17" s="329"/>
      <c r="F17" s="329"/>
      <c r="G17" s="330"/>
      <c r="H17" s="200"/>
      <c r="I17" s="190"/>
    </row>
    <row r="18" spans="1:28" ht="12.75" customHeight="1" x14ac:dyDescent="0.2">
      <c r="A18" s="3"/>
      <c r="B18" s="9"/>
      <c r="C18" s="290" t="s">
        <v>557</v>
      </c>
      <c r="D18" s="328" t="s">
        <v>558</v>
      </c>
      <c r="E18" s="329"/>
      <c r="F18" s="329"/>
      <c r="G18" s="330"/>
      <c r="H18" s="200">
        <v>2011</v>
      </c>
      <c r="I18" s="249" t="s">
        <v>562</v>
      </c>
    </row>
    <row r="19" spans="1:28" ht="12.75" customHeight="1" x14ac:dyDescent="0.2">
      <c r="A19" s="3"/>
      <c r="B19" s="9"/>
      <c r="C19" s="290" t="s">
        <v>559</v>
      </c>
      <c r="D19" s="328" t="s">
        <v>560</v>
      </c>
      <c r="E19" s="329"/>
      <c r="F19" s="329"/>
      <c r="G19" s="330"/>
      <c r="H19" s="200">
        <v>2008</v>
      </c>
      <c r="I19" s="249" t="s">
        <v>561</v>
      </c>
    </row>
    <row r="20" spans="1:28" ht="12.75" customHeight="1" x14ac:dyDescent="0.2">
      <c r="A20" s="3"/>
      <c r="B20" s="147"/>
      <c r="C20" s="290" t="s">
        <v>563</v>
      </c>
      <c r="D20" s="318" t="s">
        <v>564</v>
      </c>
      <c r="E20" s="316"/>
      <c r="F20" s="316"/>
      <c r="G20" s="317"/>
      <c r="H20" s="200">
        <v>2009</v>
      </c>
      <c r="I20" s="249" t="s">
        <v>554</v>
      </c>
    </row>
    <row r="21" spans="1:28" ht="12.75" customHeight="1" x14ac:dyDescent="0.2">
      <c r="A21" s="3"/>
      <c r="B21" s="147"/>
      <c r="C21" s="315" t="s">
        <v>5</v>
      </c>
      <c r="D21" s="372" t="s">
        <v>565</v>
      </c>
      <c r="E21" s="373"/>
      <c r="F21" s="373"/>
      <c r="G21" s="374"/>
      <c r="H21" s="200">
        <v>2012</v>
      </c>
      <c r="I21" s="249" t="s">
        <v>566</v>
      </c>
    </row>
    <row r="22" spans="1:28" ht="12.75" customHeight="1" x14ac:dyDescent="0.2">
      <c r="A22" s="3"/>
      <c r="B22" s="147"/>
      <c r="C22" s="315" t="s">
        <v>568</v>
      </c>
      <c r="D22" s="376" t="s">
        <v>567</v>
      </c>
      <c r="E22" s="377"/>
      <c r="F22" s="377"/>
      <c r="G22" s="378"/>
      <c r="H22" s="200">
        <v>2009</v>
      </c>
      <c r="I22" s="249" t="s">
        <v>569</v>
      </c>
    </row>
    <row r="23" spans="1:28" ht="12.75" customHeight="1" x14ac:dyDescent="0.2">
      <c r="A23" s="3"/>
      <c r="B23" s="3"/>
      <c r="C23" s="3"/>
      <c r="D23" s="4" t="s">
        <v>4</v>
      </c>
      <c r="E23" s="3"/>
      <c r="F23" s="3"/>
      <c r="G23" s="3"/>
      <c r="H23" s="3"/>
      <c r="I23" s="3"/>
      <c r="J23" s="50" t="s">
        <v>79</v>
      </c>
      <c r="K23" s="50" t="s">
        <v>3</v>
      </c>
      <c r="O23" s="50" t="s">
        <v>79</v>
      </c>
      <c r="P23" s="50" t="s">
        <v>3</v>
      </c>
      <c r="V23" s="50" t="s">
        <v>79</v>
      </c>
      <c r="W23" s="50" t="s">
        <v>3</v>
      </c>
      <c r="Z23" s="50" t="s">
        <v>3</v>
      </c>
    </row>
    <row r="24" spans="1:28" ht="12.75" customHeight="1" x14ac:dyDescent="0.2">
      <c r="A24" s="3"/>
      <c r="B24" s="3"/>
      <c r="C24" s="3"/>
      <c r="D24" s="3"/>
      <c r="E24" s="3"/>
      <c r="F24" s="3"/>
      <c r="G24" s="10"/>
      <c r="J24" s="69">
        <f>1/3</f>
        <v>0.33333333333333331</v>
      </c>
      <c r="K24" s="78">
        <f>I25*J24</f>
        <v>1.3333333333333333</v>
      </c>
      <c r="M24" s="50" t="s">
        <v>93</v>
      </c>
      <c r="N24" s="62">
        <v>1</v>
      </c>
      <c r="O24" s="70">
        <f>J24</f>
        <v>0.33333333333333331</v>
      </c>
      <c r="P24" s="78">
        <f>N24*O24</f>
        <v>0.33333333333333331</v>
      </c>
      <c r="T24" s="79" t="s">
        <v>92</v>
      </c>
      <c r="U24" s="62">
        <v>2</v>
      </c>
      <c r="V24" s="70">
        <f>100%-J24-O24</f>
        <v>0.33333333333333343</v>
      </c>
      <c r="W24" s="78">
        <f>U24*V24</f>
        <v>0.66666666666666685</v>
      </c>
      <c r="Z24" s="357" t="s">
        <v>90</v>
      </c>
      <c r="AA24" s="357"/>
      <c r="AB24" s="102">
        <f>K24+P24+W24</f>
        <v>2.3333333333333335</v>
      </c>
    </row>
    <row r="25" spans="1:28" ht="12.75" customHeight="1" x14ac:dyDescent="0.2">
      <c r="A25" s="3"/>
      <c r="B25" s="3"/>
      <c r="C25" s="3"/>
      <c r="D25" s="65"/>
      <c r="E25" s="66"/>
      <c r="F25" s="67"/>
      <c r="G25" s="67"/>
      <c r="H25" s="64" t="s">
        <v>94</v>
      </c>
      <c r="I25" s="63">
        <v>4</v>
      </c>
    </row>
    <row r="26" spans="1:28" ht="12.75" customHeight="1" x14ac:dyDescent="0.2">
      <c r="A26" s="1"/>
      <c r="B26" s="1"/>
      <c r="C26" s="1"/>
      <c r="D26" s="1"/>
      <c r="E26" s="1"/>
      <c r="F26" s="1"/>
      <c r="G26" s="1"/>
      <c r="H26" s="3"/>
      <c r="I26" s="3"/>
      <c r="K26" s="58">
        <v>2</v>
      </c>
      <c r="L26" s="58" t="s">
        <v>77</v>
      </c>
      <c r="M26" s="58"/>
      <c r="N26" s="58" t="s">
        <v>69</v>
      </c>
      <c r="O26" s="59">
        <v>4</v>
      </c>
      <c r="P26" s="60" t="s">
        <v>70</v>
      </c>
      <c r="R26" s="58">
        <v>1</v>
      </c>
      <c r="S26" s="58" t="s">
        <v>84</v>
      </c>
    </row>
    <row r="27" spans="1:28" ht="12.75" customHeight="1" x14ac:dyDescent="0.2">
      <c r="A27" s="3"/>
      <c r="B27" s="9"/>
      <c r="C27" s="11" t="str">
        <f>C14</f>
        <v>Subsectors/Priorities</v>
      </c>
      <c r="D27" s="341" t="s">
        <v>7</v>
      </c>
      <c r="E27" s="338"/>
      <c r="F27" s="338"/>
      <c r="G27" s="339"/>
      <c r="H27" s="46" t="s">
        <v>45</v>
      </c>
      <c r="I27" s="46" t="s">
        <v>44</v>
      </c>
      <c r="K27" s="58"/>
      <c r="L27" s="58"/>
      <c r="M27" s="58"/>
      <c r="N27" s="61" t="s">
        <v>71</v>
      </c>
      <c r="O27" s="59">
        <v>3</v>
      </c>
      <c r="P27" s="60" t="s">
        <v>72</v>
      </c>
      <c r="S27">
        <v>4</v>
      </c>
      <c r="T27" s="357" t="s">
        <v>85</v>
      </c>
      <c r="U27" s="357"/>
      <c r="V27" s="357"/>
      <c r="W27" s="357"/>
      <c r="X27" s="357"/>
      <c r="Y27" s="357"/>
    </row>
    <row r="28" spans="1:28" x14ac:dyDescent="0.2">
      <c r="A28" s="3"/>
      <c r="B28" s="9"/>
      <c r="C28" s="20" t="s">
        <v>8</v>
      </c>
      <c r="D28" s="328" t="s">
        <v>510</v>
      </c>
      <c r="E28" s="329"/>
      <c r="F28" s="329"/>
      <c r="G28" s="330"/>
      <c r="H28" s="200">
        <v>2007</v>
      </c>
      <c r="I28" s="249"/>
      <c r="K28" s="58"/>
      <c r="L28" s="58"/>
      <c r="M28" s="58"/>
      <c r="N28" s="61" t="s">
        <v>73</v>
      </c>
      <c r="O28" s="59">
        <v>2</v>
      </c>
      <c r="P28" s="60" t="s">
        <v>74</v>
      </c>
      <c r="S28">
        <v>3</v>
      </c>
      <c r="T28" s="357" t="s">
        <v>86</v>
      </c>
      <c r="U28" s="357"/>
      <c r="V28" s="357"/>
      <c r="W28" s="357"/>
      <c r="X28" s="357"/>
      <c r="Y28" s="357"/>
    </row>
    <row r="29" spans="1:28" x14ac:dyDescent="0.2">
      <c r="A29" s="3"/>
      <c r="B29" s="9"/>
      <c r="C29" s="20"/>
      <c r="D29" s="328"/>
      <c r="E29" s="329"/>
      <c r="F29" s="329"/>
      <c r="G29" s="330"/>
      <c r="H29" s="200"/>
      <c r="I29" s="203"/>
      <c r="K29" s="58"/>
      <c r="L29" s="58"/>
      <c r="M29" s="58"/>
      <c r="N29" s="61" t="s">
        <v>75</v>
      </c>
      <c r="O29" s="59">
        <v>1</v>
      </c>
      <c r="P29" s="60" t="s">
        <v>76</v>
      </c>
      <c r="S29">
        <v>2</v>
      </c>
      <c r="T29" s="357" t="s">
        <v>87</v>
      </c>
      <c r="U29" s="357"/>
      <c r="V29" s="357"/>
      <c r="W29" s="357"/>
      <c r="X29" s="357"/>
      <c r="Y29" s="357"/>
    </row>
    <row r="30" spans="1:28" x14ac:dyDescent="0.2">
      <c r="A30" s="3"/>
      <c r="B30" s="9"/>
      <c r="C30" s="20"/>
      <c r="D30" s="336"/>
      <c r="E30" s="329"/>
      <c r="F30" s="329"/>
      <c r="G30" s="330"/>
      <c r="H30" s="200"/>
      <c r="I30" s="204"/>
      <c r="P30" s="187" t="s">
        <v>453</v>
      </c>
      <c r="S30">
        <v>1</v>
      </c>
      <c r="T30" s="368" t="s">
        <v>89</v>
      </c>
      <c r="U30" s="368"/>
      <c r="V30" s="368"/>
      <c r="W30" s="368"/>
      <c r="X30" s="368"/>
    </row>
    <row r="31" spans="1:28" x14ac:dyDescent="0.2">
      <c r="A31" s="3"/>
      <c r="B31" s="9"/>
      <c r="C31" s="20"/>
      <c r="D31" s="336"/>
      <c r="E31" s="329"/>
      <c r="F31" s="329"/>
      <c r="G31" s="330"/>
      <c r="H31" s="200"/>
      <c r="I31" s="204"/>
      <c r="S31">
        <v>0</v>
      </c>
      <c r="T31" s="368" t="s">
        <v>88</v>
      </c>
      <c r="U31" s="368"/>
      <c r="V31" s="368"/>
      <c r="W31" s="368"/>
      <c r="X31" s="35"/>
    </row>
    <row r="32" spans="1:28" x14ac:dyDescent="0.2">
      <c r="A32" s="3"/>
      <c r="B32" s="9"/>
      <c r="C32" s="20"/>
      <c r="D32" s="342"/>
      <c r="E32" s="329"/>
      <c r="F32" s="329"/>
      <c r="G32" s="330"/>
      <c r="H32" s="200"/>
      <c r="I32" s="205"/>
    </row>
    <row r="33" spans="1:28" x14ac:dyDescent="0.2">
      <c r="A33" s="3"/>
      <c r="B33" s="9"/>
      <c r="C33" s="20"/>
      <c r="D33" s="328"/>
      <c r="E33" s="329"/>
      <c r="F33" s="329"/>
      <c r="G33" s="330"/>
      <c r="H33" s="200"/>
      <c r="I33" s="203"/>
    </row>
    <row r="34" spans="1:28" x14ac:dyDescent="0.2">
      <c r="A34" s="3"/>
      <c r="B34" s="9"/>
      <c r="C34" s="20"/>
      <c r="D34" s="336"/>
      <c r="E34" s="329"/>
      <c r="F34" s="329"/>
      <c r="G34" s="330"/>
      <c r="H34" s="200"/>
      <c r="I34" s="204"/>
    </row>
    <row r="35" spans="1:28" x14ac:dyDescent="0.2">
      <c r="A35" s="3"/>
      <c r="B35" s="3"/>
      <c r="C35" s="20"/>
      <c r="D35" s="336"/>
      <c r="E35" s="329"/>
      <c r="F35" s="329"/>
      <c r="G35" s="330"/>
      <c r="H35" s="200"/>
      <c r="I35" s="204"/>
    </row>
    <row r="36" spans="1:28" ht="12.75" customHeight="1" x14ac:dyDescent="0.2">
      <c r="A36" s="3"/>
      <c r="B36" s="3"/>
      <c r="C36" s="17"/>
      <c r="D36" s="336"/>
      <c r="E36" s="329"/>
      <c r="F36" s="329"/>
      <c r="G36" s="330"/>
      <c r="H36" s="16"/>
      <c r="I36" s="3"/>
      <c r="J36" s="50" t="s">
        <v>79</v>
      </c>
      <c r="K36" s="50" t="s">
        <v>3</v>
      </c>
      <c r="O36" s="50" t="s">
        <v>79</v>
      </c>
      <c r="P36" s="50" t="s">
        <v>3</v>
      </c>
      <c r="V36" s="50" t="s">
        <v>79</v>
      </c>
      <c r="W36" s="50" t="s">
        <v>3</v>
      </c>
      <c r="Z36" s="50" t="s">
        <v>3</v>
      </c>
    </row>
    <row r="37" spans="1:28" ht="12.75" customHeight="1" x14ac:dyDescent="0.2">
      <c r="A37" s="3"/>
      <c r="B37" s="3"/>
      <c r="C37" s="3"/>
      <c r="D37" s="4" t="s">
        <v>4</v>
      </c>
      <c r="E37" s="2"/>
      <c r="F37" s="10"/>
      <c r="G37" s="10"/>
      <c r="J37" s="69">
        <f>1/3</f>
        <v>0.33333333333333331</v>
      </c>
      <c r="K37" s="78">
        <f>I38*J37</f>
        <v>0.66666666666666663</v>
      </c>
      <c r="M37" s="50" t="s">
        <v>93</v>
      </c>
      <c r="N37" s="62">
        <v>1</v>
      </c>
      <c r="O37" s="70">
        <f>J37</f>
        <v>0.33333333333333331</v>
      </c>
      <c r="P37" s="78">
        <f>N37*O37</f>
        <v>0.33333333333333331</v>
      </c>
      <c r="T37" s="79" t="s">
        <v>92</v>
      </c>
      <c r="U37" s="62">
        <v>1</v>
      </c>
      <c r="V37" s="70">
        <f>100%-J37-O37</f>
        <v>0.33333333333333343</v>
      </c>
      <c r="W37" s="78">
        <f>U37*V37</f>
        <v>0.33333333333333343</v>
      </c>
      <c r="Z37" s="357" t="s">
        <v>90</v>
      </c>
      <c r="AA37" s="357"/>
      <c r="AB37" s="102">
        <f>K37+P37+W37</f>
        <v>1.3333333333333335</v>
      </c>
    </row>
    <row r="38" spans="1:28" x14ac:dyDescent="0.2">
      <c r="A38" s="3"/>
      <c r="B38" s="3"/>
      <c r="C38" s="3"/>
      <c r="D38" s="65"/>
      <c r="E38" s="66"/>
      <c r="F38" s="67"/>
      <c r="G38" s="67"/>
      <c r="H38" s="64" t="s">
        <v>94</v>
      </c>
      <c r="I38" s="63">
        <v>2</v>
      </c>
    </row>
    <row r="39" spans="1:28" x14ac:dyDescent="0.2">
      <c r="A39" s="3"/>
      <c r="B39" s="9"/>
      <c r="C39" s="1"/>
      <c r="D39" s="1"/>
      <c r="E39" s="1"/>
      <c r="F39" s="1"/>
      <c r="G39" s="1"/>
      <c r="H39" s="3"/>
      <c r="I39" s="3"/>
      <c r="K39" s="58">
        <v>2</v>
      </c>
      <c r="L39" s="58" t="s">
        <v>77</v>
      </c>
      <c r="M39" s="58"/>
      <c r="N39" s="58" t="s">
        <v>69</v>
      </c>
      <c r="O39" s="59">
        <v>4</v>
      </c>
      <c r="P39" s="60" t="s">
        <v>70</v>
      </c>
      <c r="R39" s="58">
        <v>1</v>
      </c>
      <c r="S39" s="58" t="s">
        <v>84</v>
      </c>
    </row>
    <row r="40" spans="1:28" x14ac:dyDescent="0.2">
      <c r="A40" s="3"/>
      <c r="B40" s="9"/>
      <c r="C40" s="11" t="str">
        <f>C27</f>
        <v>Subsectors/Priorities</v>
      </c>
      <c r="D40" s="337" t="s">
        <v>534</v>
      </c>
      <c r="E40" s="338"/>
      <c r="F40" s="338"/>
      <c r="G40" s="339"/>
      <c r="H40" s="46" t="s">
        <v>45</v>
      </c>
      <c r="I40" s="46" t="s">
        <v>44</v>
      </c>
      <c r="K40" s="58"/>
      <c r="L40" s="58"/>
      <c r="M40" s="58"/>
      <c r="N40" s="61" t="s">
        <v>71</v>
      </c>
      <c r="O40" s="59">
        <v>3</v>
      </c>
      <c r="P40" s="60" t="s">
        <v>72</v>
      </c>
      <c r="S40">
        <v>4</v>
      </c>
      <c r="T40" s="357" t="s">
        <v>85</v>
      </c>
      <c r="U40" s="357"/>
      <c r="V40" s="357"/>
      <c r="W40" s="357"/>
      <c r="X40" s="357"/>
      <c r="Y40" s="357"/>
    </row>
    <row r="41" spans="1:28" x14ac:dyDescent="0.2">
      <c r="A41" s="3"/>
      <c r="B41" s="9"/>
      <c r="C41" s="290" t="s">
        <v>535</v>
      </c>
      <c r="D41" s="328" t="s">
        <v>538</v>
      </c>
      <c r="E41" s="329"/>
      <c r="F41" s="329"/>
      <c r="G41" s="330"/>
      <c r="H41" s="200">
        <v>2011</v>
      </c>
      <c r="I41" s="214"/>
      <c r="K41" s="58"/>
      <c r="L41" s="58"/>
      <c r="M41" s="58"/>
      <c r="N41" s="61" t="s">
        <v>73</v>
      </c>
      <c r="O41" s="59">
        <v>2</v>
      </c>
      <c r="P41" s="60" t="s">
        <v>74</v>
      </c>
      <c r="S41">
        <v>3</v>
      </c>
      <c r="T41" s="357" t="s">
        <v>86</v>
      </c>
      <c r="U41" s="357"/>
      <c r="V41" s="357"/>
      <c r="W41" s="357"/>
      <c r="X41" s="357"/>
      <c r="Y41" s="357"/>
    </row>
    <row r="42" spans="1:28" x14ac:dyDescent="0.2">
      <c r="A42" s="3"/>
      <c r="B42" s="9"/>
      <c r="C42" s="290" t="s">
        <v>492</v>
      </c>
      <c r="D42" s="328" t="s">
        <v>543</v>
      </c>
      <c r="E42" s="329"/>
      <c r="F42" s="329"/>
      <c r="G42" s="330"/>
      <c r="H42" s="200"/>
      <c r="I42" s="215"/>
      <c r="K42" s="58"/>
      <c r="L42" s="58"/>
      <c r="M42" s="58"/>
      <c r="N42" s="61" t="s">
        <v>75</v>
      </c>
      <c r="O42" s="59">
        <v>1</v>
      </c>
      <c r="P42" s="60" t="s">
        <v>76</v>
      </c>
      <c r="S42">
        <v>2</v>
      </c>
      <c r="T42" s="357" t="s">
        <v>87</v>
      </c>
      <c r="U42" s="357"/>
      <c r="V42" s="357"/>
      <c r="W42" s="357"/>
      <c r="X42" s="357"/>
      <c r="Y42" s="357"/>
    </row>
    <row r="43" spans="1:28" x14ac:dyDescent="0.2">
      <c r="A43" s="313" t="s">
        <v>536</v>
      </c>
      <c r="B43" s="9"/>
      <c r="C43" s="290" t="s">
        <v>537</v>
      </c>
      <c r="D43" s="328" t="s">
        <v>542</v>
      </c>
      <c r="E43" s="329"/>
      <c r="F43" s="329"/>
      <c r="G43" s="330"/>
      <c r="H43" s="200">
        <v>2009</v>
      </c>
      <c r="I43" s="215"/>
      <c r="P43" s="187" t="s">
        <v>453</v>
      </c>
      <c r="S43">
        <v>1</v>
      </c>
      <c r="T43" s="368" t="s">
        <v>89</v>
      </c>
      <c r="U43" s="368"/>
      <c r="V43" s="368"/>
      <c r="W43" s="368"/>
      <c r="X43" s="368"/>
    </row>
    <row r="44" spans="1:28" x14ac:dyDescent="0.2">
      <c r="A44" s="3"/>
      <c r="B44" s="9"/>
      <c r="C44" s="290" t="s">
        <v>539</v>
      </c>
      <c r="D44" s="328" t="s">
        <v>540</v>
      </c>
      <c r="E44" s="329"/>
      <c r="F44" s="329"/>
      <c r="G44" s="330"/>
      <c r="H44" s="200">
        <v>2007</v>
      </c>
      <c r="I44" s="249" t="s">
        <v>541</v>
      </c>
      <c r="S44">
        <v>0</v>
      </c>
      <c r="T44" s="368" t="s">
        <v>88</v>
      </c>
      <c r="U44" s="368"/>
      <c r="V44" s="368"/>
      <c r="W44" s="368"/>
      <c r="X44" s="35"/>
    </row>
    <row r="45" spans="1:28" x14ac:dyDescent="0.2">
      <c r="A45" s="3"/>
      <c r="B45" s="9"/>
      <c r="C45" s="290" t="s">
        <v>544</v>
      </c>
      <c r="D45" s="336"/>
      <c r="E45" s="329"/>
      <c r="F45" s="329"/>
      <c r="G45" s="330"/>
      <c r="H45" s="200"/>
      <c r="I45" s="215"/>
    </row>
    <row r="46" spans="1:28" x14ac:dyDescent="0.2">
      <c r="A46" s="3"/>
      <c r="B46" s="9"/>
      <c r="C46" s="20"/>
      <c r="D46" s="328"/>
      <c r="E46" s="329"/>
      <c r="F46" s="329"/>
      <c r="G46" s="330"/>
      <c r="H46" s="200"/>
      <c r="I46" s="215"/>
    </row>
    <row r="47" spans="1:28" x14ac:dyDescent="0.2">
      <c r="A47" s="3"/>
      <c r="B47" s="9"/>
      <c r="C47" s="20"/>
      <c r="D47" s="336"/>
      <c r="E47" s="329"/>
      <c r="F47" s="329"/>
      <c r="G47" s="330"/>
      <c r="H47" s="200"/>
      <c r="I47" s="215"/>
    </row>
    <row r="48" spans="1:28" x14ac:dyDescent="0.2">
      <c r="A48" s="3"/>
      <c r="B48" s="9"/>
      <c r="C48" s="20"/>
      <c r="D48" s="336"/>
      <c r="E48" s="329"/>
      <c r="F48" s="329"/>
      <c r="G48" s="330"/>
      <c r="H48" s="200"/>
      <c r="I48" s="215"/>
    </row>
    <row r="49" spans="1:28" x14ac:dyDescent="0.2">
      <c r="A49" s="3"/>
      <c r="B49" s="9"/>
      <c r="C49" s="20"/>
      <c r="D49" s="336"/>
      <c r="E49" s="329"/>
      <c r="F49" s="329"/>
      <c r="G49" s="330"/>
      <c r="H49" s="47"/>
      <c r="I49" s="48"/>
    </row>
    <row r="50" spans="1:28" x14ac:dyDescent="0.2">
      <c r="A50" s="3"/>
      <c r="B50" s="3"/>
      <c r="C50" s="20"/>
      <c r="D50" s="336"/>
      <c r="E50" s="329"/>
      <c r="F50" s="329"/>
      <c r="G50" s="330"/>
      <c r="H50" s="47"/>
      <c r="I50" s="48"/>
    </row>
    <row r="51" spans="1:28" ht="12.75" customHeight="1" x14ac:dyDescent="0.2">
      <c r="A51" s="3"/>
      <c r="B51" s="3"/>
      <c r="C51" s="17"/>
      <c r="D51" s="364"/>
      <c r="E51" s="365"/>
      <c r="F51" s="365"/>
      <c r="G51" s="366"/>
      <c r="H51" s="16"/>
      <c r="I51" s="3"/>
      <c r="J51" s="50" t="s">
        <v>79</v>
      </c>
      <c r="K51" s="50" t="s">
        <v>3</v>
      </c>
      <c r="O51" s="50" t="s">
        <v>79</v>
      </c>
      <c r="P51" s="50" t="s">
        <v>3</v>
      </c>
      <c r="V51" s="50" t="s">
        <v>79</v>
      </c>
      <c r="W51" s="50" t="s">
        <v>3</v>
      </c>
      <c r="Z51" s="50" t="s">
        <v>3</v>
      </c>
    </row>
    <row r="52" spans="1:28" ht="12.75" customHeight="1" x14ac:dyDescent="0.2">
      <c r="A52" s="3"/>
      <c r="B52" s="3"/>
      <c r="C52" s="3"/>
      <c r="D52" s="4" t="s">
        <v>4</v>
      </c>
      <c r="E52" s="2"/>
      <c r="F52" s="10"/>
      <c r="G52" s="10"/>
      <c r="J52" s="69">
        <f>1/3</f>
        <v>0.33333333333333331</v>
      </c>
      <c r="K52" s="78">
        <f>I53*J52</f>
        <v>0.66666666666666663</v>
      </c>
      <c r="M52" s="50" t="s">
        <v>93</v>
      </c>
      <c r="N52" s="62">
        <v>0</v>
      </c>
      <c r="O52" s="70">
        <f>J52</f>
        <v>0.33333333333333331</v>
      </c>
      <c r="P52" s="78">
        <f>N52*O52</f>
        <v>0</v>
      </c>
      <c r="T52" s="79" t="s">
        <v>92</v>
      </c>
      <c r="U52" s="62">
        <v>0</v>
      </c>
      <c r="V52" s="70">
        <f>100%-J52-O52</f>
        <v>0.33333333333333343</v>
      </c>
      <c r="W52" s="78">
        <f>U52*V52</f>
        <v>0</v>
      </c>
      <c r="Z52" s="357" t="s">
        <v>90</v>
      </c>
      <c r="AA52" s="357"/>
      <c r="AB52" s="102">
        <f>K52+P52+W52</f>
        <v>0.66666666666666663</v>
      </c>
    </row>
    <row r="53" spans="1:28" ht="12.75" customHeight="1" x14ac:dyDescent="0.2">
      <c r="C53" s="3"/>
      <c r="D53" s="65"/>
      <c r="E53" s="66"/>
      <c r="F53" s="67"/>
      <c r="G53" s="67"/>
      <c r="H53" s="64" t="s">
        <v>94</v>
      </c>
      <c r="I53" s="63">
        <v>2</v>
      </c>
    </row>
    <row r="54" spans="1:28" ht="12.75" customHeight="1" x14ac:dyDescent="0.2">
      <c r="K54" s="58">
        <v>2</v>
      </c>
      <c r="L54" s="58" t="s">
        <v>77</v>
      </c>
      <c r="M54" s="58"/>
      <c r="N54" s="58" t="s">
        <v>69</v>
      </c>
      <c r="O54" s="59">
        <v>4</v>
      </c>
      <c r="P54" s="60" t="s">
        <v>70</v>
      </c>
      <c r="R54" s="58">
        <v>1</v>
      </c>
      <c r="S54" s="58" t="s">
        <v>84</v>
      </c>
      <c r="T54" s="79"/>
      <c r="U54" s="79"/>
      <c r="V54" s="79"/>
      <c r="W54" s="79"/>
      <c r="X54" s="79"/>
      <c r="Y54" s="79"/>
    </row>
    <row r="55" spans="1:28" ht="12.75" customHeight="1" x14ac:dyDescent="0.2">
      <c r="C55" s="11" t="s">
        <v>1</v>
      </c>
      <c r="D55" s="337" t="s">
        <v>479</v>
      </c>
      <c r="E55" s="338"/>
      <c r="F55" s="338"/>
      <c r="G55" s="339"/>
      <c r="H55" s="46" t="s">
        <v>45</v>
      </c>
      <c r="I55" s="46" t="s">
        <v>44</v>
      </c>
      <c r="K55" s="58"/>
      <c r="L55" s="58"/>
      <c r="M55" s="58"/>
      <c r="N55" s="61" t="s">
        <v>71</v>
      </c>
      <c r="O55" s="59">
        <v>3</v>
      </c>
      <c r="P55" s="60" t="s">
        <v>72</v>
      </c>
      <c r="R55" s="79"/>
      <c r="S55" s="79">
        <v>4</v>
      </c>
      <c r="T55" s="324" t="s">
        <v>85</v>
      </c>
      <c r="U55" s="324"/>
      <c r="V55" s="324"/>
      <c r="W55" s="324"/>
      <c r="X55" s="324"/>
      <c r="Y55" s="324"/>
    </row>
    <row r="56" spans="1:28" ht="12.75" customHeight="1" x14ac:dyDescent="0.2">
      <c r="C56" s="349" t="s">
        <v>521</v>
      </c>
      <c r="D56" s="351"/>
      <c r="E56" s="352"/>
      <c r="F56" s="352"/>
      <c r="G56" s="353"/>
      <c r="H56" s="200"/>
      <c r="I56" s="222"/>
      <c r="K56" s="58"/>
      <c r="L56" s="58"/>
      <c r="M56" s="58"/>
      <c r="N56" s="61" t="s">
        <v>73</v>
      </c>
      <c r="O56" s="59">
        <v>2</v>
      </c>
      <c r="P56" s="60" t="s">
        <v>74</v>
      </c>
      <c r="R56" s="79"/>
      <c r="S56" s="79">
        <v>3</v>
      </c>
      <c r="T56" s="324" t="s">
        <v>86</v>
      </c>
      <c r="U56" s="324"/>
      <c r="V56" s="324"/>
      <c r="W56" s="324"/>
      <c r="X56" s="324"/>
      <c r="Y56" s="324"/>
    </row>
    <row r="57" spans="1:28" ht="14.25" customHeight="1" x14ac:dyDescent="0.2">
      <c r="C57" s="350"/>
      <c r="D57" s="351"/>
      <c r="E57" s="352"/>
      <c r="F57" s="352"/>
      <c r="G57" s="353"/>
      <c r="H57" s="200"/>
      <c r="I57" s="222"/>
      <c r="K57" s="58"/>
      <c r="L57" s="58"/>
      <c r="M57" s="58"/>
      <c r="N57" s="61" t="s">
        <v>75</v>
      </c>
      <c r="O57" s="59">
        <v>1</v>
      </c>
      <c r="P57" s="60" t="s">
        <v>76</v>
      </c>
      <c r="R57" s="79"/>
      <c r="S57" s="79">
        <v>2</v>
      </c>
      <c r="T57" s="324" t="s">
        <v>87</v>
      </c>
      <c r="U57" s="324"/>
      <c r="V57" s="324"/>
      <c r="W57" s="324"/>
      <c r="X57" s="324"/>
      <c r="Y57" s="324"/>
    </row>
    <row r="58" spans="1:28" ht="12.75" customHeight="1" x14ac:dyDescent="0.2">
      <c r="C58" s="224" t="s">
        <v>487</v>
      </c>
      <c r="D58" s="351"/>
      <c r="E58" s="352"/>
      <c r="F58" s="352"/>
      <c r="G58" s="353"/>
      <c r="H58" s="200"/>
      <c r="I58" s="222"/>
      <c r="P58" s="187" t="s">
        <v>453</v>
      </c>
      <c r="R58" s="79"/>
      <c r="S58" s="79">
        <v>1</v>
      </c>
      <c r="T58" s="367" t="s">
        <v>89</v>
      </c>
      <c r="U58" s="367"/>
      <c r="V58" s="367"/>
      <c r="W58" s="367"/>
      <c r="X58" s="367"/>
      <c r="Y58" s="79"/>
    </row>
    <row r="59" spans="1:28" ht="12.75" customHeight="1" x14ac:dyDescent="0.2">
      <c r="A59" s="3"/>
      <c r="B59" s="3"/>
      <c r="C59" s="228"/>
      <c r="D59" s="351"/>
      <c r="E59" s="352"/>
      <c r="F59" s="352"/>
      <c r="G59" s="353"/>
      <c r="H59" s="200"/>
      <c r="I59" s="222"/>
      <c r="J59" s="50" t="s">
        <v>79</v>
      </c>
      <c r="K59" s="50" t="s">
        <v>3</v>
      </c>
      <c r="O59" s="50" t="s">
        <v>79</v>
      </c>
      <c r="P59" s="50" t="s">
        <v>3</v>
      </c>
      <c r="V59" s="50" t="s">
        <v>79</v>
      </c>
      <c r="W59" s="50" t="s">
        <v>3</v>
      </c>
      <c r="Z59" s="50" t="s">
        <v>3</v>
      </c>
    </row>
    <row r="60" spans="1:28" ht="12.75" customHeight="1" x14ac:dyDescent="0.2">
      <c r="A60" s="3"/>
      <c r="B60" s="3"/>
      <c r="C60" s="224" t="s">
        <v>488</v>
      </c>
      <c r="D60" s="375" t="s">
        <v>520</v>
      </c>
      <c r="E60" s="363"/>
      <c r="F60" s="363"/>
      <c r="G60" s="363"/>
      <c r="H60" s="200">
        <v>2005</v>
      </c>
      <c r="I60" s="222"/>
      <c r="J60" s="69">
        <f>1/3</f>
        <v>0.33333333333333331</v>
      </c>
      <c r="K60" s="78">
        <f>I63*J60</f>
        <v>0.33333333333333331</v>
      </c>
      <c r="M60" s="50" t="s">
        <v>93</v>
      </c>
      <c r="N60" s="62">
        <v>3</v>
      </c>
      <c r="O60" s="70">
        <f>J60</f>
        <v>0.33333333333333331</v>
      </c>
      <c r="P60" s="78">
        <f>N60*O60</f>
        <v>1</v>
      </c>
      <c r="T60" s="79" t="s">
        <v>92</v>
      </c>
      <c r="U60" s="62">
        <v>3</v>
      </c>
      <c r="V60" s="70">
        <f>100%-J60-O60</f>
        <v>0.33333333333333343</v>
      </c>
      <c r="W60" s="78">
        <f>U60*V60</f>
        <v>1.0000000000000002</v>
      </c>
      <c r="Z60" s="357" t="s">
        <v>90</v>
      </c>
      <c r="AA60" s="357"/>
      <c r="AB60" s="102">
        <f>K60+P60+W60</f>
        <v>2.3333333333333335</v>
      </c>
    </row>
    <row r="61" spans="1:28" ht="12.75" customHeight="1" x14ac:dyDescent="0.2">
      <c r="C61" s="224" t="s">
        <v>489</v>
      </c>
      <c r="D61" s="363"/>
      <c r="E61" s="363"/>
      <c r="F61" s="363"/>
      <c r="G61" s="363"/>
      <c r="H61" s="200"/>
      <c r="I61" s="222"/>
    </row>
    <row r="62" spans="1:28" ht="12.75" customHeight="1" x14ac:dyDescent="0.2">
      <c r="C62" s="3"/>
      <c r="D62" s="30" t="s">
        <v>4</v>
      </c>
      <c r="E62" s="227"/>
      <c r="F62" s="67"/>
      <c r="G62" s="67"/>
    </row>
    <row r="63" spans="1:28" ht="12.75" customHeight="1" x14ac:dyDescent="0.2">
      <c r="C63" s="3"/>
      <c r="D63" s="65"/>
      <c r="E63" s="66"/>
      <c r="F63" s="67"/>
      <c r="G63" s="67"/>
      <c r="H63" s="64" t="s">
        <v>94</v>
      </c>
      <c r="I63" s="63">
        <v>1</v>
      </c>
    </row>
    <row r="64" spans="1:28" ht="15.75" customHeight="1" x14ac:dyDescent="0.2"/>
    <row r="65" spans="1:28" ht="14.25" customHeight="1" x14ac:dyDescent="0.2"/>
    <row r="66" spans="1:28" ht="26.45" customHeight="1" x14ac:dyDescent="0.2">
      <c r="C66" s="32" t="s">
        <v>35</v>
      </c>
      <c r="D66" s="337" t="s">
        <v>523</v>
      </c>
      <c r="E66" s="338"/>
      <c r="F66" s="338"/>
      <c r="G66" s="339"/>
      <c r="H66" s="46" t="s">
        <v>45</v>
      </c>
      <c r="I66" s="46" t="s">
        <v>44</v>
      </c>
      <c r="K66" s="58">
        <v>2</v>
      </c>
      <c r="L66" s="58" t="s">
        <v>77</v>
      </c>
      <c r="M66" s="58"/>
      <c r="N66" s="58" t="s">
        <v>69</v>
      </c>
      <c r="O66" s="59">
        <v>4</v>
      </c>
      <c r="P66" s="60" t="s">
        <v>70</v>
      </c>
      <c r="R66" s="58">
        <v>1</v>
      </c>
      <c r="S66" s="58" t="s">
        <v>84</v>
      </c>
      <c r="T66" s="79"/>
      <c r="U66" s="79"/>
      <c r="V66" s="79"/>
      <c r="W66" s="79"/>
      <c r="X66" s="79"/>
      <c r="Y66" s="79"/>
    </row>
    <row r="67" spans="1:28" ht="15.75" customHeight="1" x14ac:dyDescent="0.2">
      <c r="C67" s="347"/>
      <c r="D67" s="342"/>
      <c r="E67" s="329"/>
      <c r="F67" s="329"/>
      <c r="G67" s="330"/>
      <c r="H67" s="200"/>
      <c r="I67" s="235"/>
      <c r="K67" s="58"/>
      <c r="L67" s="58"/>
      <c r="M67" s="58"/>
      <c r="N67" s="61" t="s">
        <v>71</v>
      </c>
      <c r="O67" s="59">
        <v>3</v>
      </c>
      <c r="P67" s="60" t="s">
        <v>72</v>
      </c>
      <c r="R67" s="79"/>
      <c r="S67" s="79">
        <v>4</v>
      </c>
      <c r="T67" s="324" t="s">
        <v>85</v>
      </c>
      <c r="U67" s="324"/>
      <c r="V67" s="324"/>
      <c r="W67" s="324"/>
      <c r="X67" s="324"/>
      <c r="Y67" s="324"/>
    </row>
    <row r="68" spans="1:28" ht="15.75" customHeight="1" x14ac:dyDescent="0.2">
      <c r="C68" s="348"/>
      <c r="D68" s="342"/>
      <c r="E68" s="329"/>
      <c r="F68" s="329"/>
      <c r="G68" s="330"/>
      <c r="H68" s="200"/>
      <c r="I68" s="235"/>
      <c r="K68" s="58"/>
      <c r="L68" s="58"/>
      <c r="M68" s="58"/>
      <c r="N68" s="61" t="s">
        <v>73</v>
      </c>
      <c r="O68" s="59">
        <v>2</v>
      </c>
      <c r="P68" s="60" t="s">
        <v>74</v>
      </c>
      <c r="R68" s="79"/>
      <c r="S68" s="79">
        <v>3</v>
      </c>
      <c r="T68" s="324" t="s">
        <v>86</v>
      </c>
      <c r="U68" s="324"/>
      <c r="V68" s="324"/>
      <c r="W68" s="324"/>
      <c r="X68" s="324"/>
      <c r="Y68" s="324"/>
    </row>
    <row r="69" spans="1:28" ht="12.75" customHeight="1" x14ac:dyDescent="0.2">
      <c r="C69" s="347"/>
      <c r="D69" s="342"/>
      <c r="E69" s="329"/>
      <c r="F69" s="329"/>
      <c r="G69" s="330"/>
      <c r="H69" s="200"/>
      <c r="I69" s="235"/>
      <c r="K69" s="58"/>
      <c r="L69" s="58"/>
      <c r="M69" s="58"/>
      <c r="N69" s="61" t="s">
        <v>75</v>
      </c>
      <c r="O69" s="59">
        <v>1</v>
      </c>
      <c r="P69" s="233" t="s">
        <v>76</v>
      </c>
      <c r="R69" s="79"/>
      <c r="S69" s="79">
        <v>2</v>
      </c>
      <c r="T69" s="324" t="s">
        <v>87</v>
      </c>
      <c r="U69" s="324"/>
      <c r="V69" s="324"/>
      <c r="W69" s="324"/>
      <c r="X69" s="324"/>
      <c r="Y69" s="324"/>
    </row>
    <row r="70" spans="1:28" ht="12.75" customHeight="1" x14ac:dyDescent="0.2">
      <c r="A70" s="3"/>
      <c r="B70" s="3"/>
      <c r="C70" s="348"/>
      <c r="D70" s="342"/>
      <c r="E70" s="329"/>
      <c r="F70" s="329"/>
      <c r="G70" s="330"/>
      <c r="H70" s="200"/>
      <c r="I70" s="235"/>
      <c r="J70" s="50" t="s">
        <v>79</v>
      </c>
      <c r="P70" s="233" t="s">
        <v>453</v>
      </c>
      <c r="R70" s="79"/>
      <c r="S70" s="79">
        <v>1</v>
      </c>
      <c r="T70" s="324" t="s">
        <v>89</v>
      </c>
      <c r="U70" s="324"/>
      <c r="V70" s="324"/>
      <c r="W70" s="324"/>
      <c r="X70" s="324"/>
      <c r="Y70" s="324"/>
    </row>
    <row r="71" spans="1:28" ht="12.75" customHeight="1" x14ac:dyDescent="0.2">
      <c r="A71" s="3"/>
      <c r="B71" s="3"/>
      <c r="C71" s="39"/>
      <c r="D71" s="328"/>
      <c r="E71" s="329"/>
      <c r="F71" s="329"/>
      <c r="G71" s="330"/>
      <c r="H71" s="200"/>
      <c r="I71" s="234"/>
      <c r="J71" s="69">
        <f>1/3</f>
        <v>0.33333333333333331</v>
      </c>
      <c r="R71" s="79"/>
      <c r="S71" s="79">
        <v>0</v>
      </c>
      <c r="T71" s="230" t="s">
        <v>88</v>
      </c>
      <c r="U71" s="230"/>
      <c r="V71" s="230"/>
      <c r="W71" s="230"/>
      <c r="X71" s="231"/>
      <c r="Y71" s="79"/>
    </row>
    <row r="72" spans="1:28" ht="12.75" customHeight="1" x14ac:dyDescent="0.2">
      <c r="C72" s="39"/>
      <c r="D72" s="328"/>
      <c r="E72" s="329"/>
      <c r="F72" s="329"/>
      <c r="G72" s="330"/>
      <c r="H72" s="200"/>
      <c r="I72" s="234"/>
    </row>
    <row r="73" spans="1:28" ht="12.75" customHeight="1" x14ac:dyDescent="0.2">
      <c r="C73" s="17"/>
      <c r="D73" s="336"/>
      <c r="E73" s="329"/>
      <c r="F73" s="329"/>
      <c r="G73" s="330"/>
      <c r="K73" s="50" t="s">
        <v>3</v>
      </c>
      <c r="O73" s="50" t="s">
        <v>79</v>
      </c>
      <c r="P73" s="50" t="s">
        <v>3</v>
      </c>
      <c r="V73" s="50" t="s">
        <v>79</v>
      </c>
      <c r="W73" s="50" t="s">
        <v>3</v>
      </c>
      <c r="Z73" s="50" t="s">
        <v>3</v>
      </c>
    </row>
    <row r="74" spans="1:28" ht="12.75" customHeight="1" x14ac:dyDescent="0.2">
      <c r="C74" s="3"/>
      <c r="D74" s="4" t="s">
        <v>4</v>
      </c>
      <c r="E74" s="2"/>
      <c r="F74" s="10"/>
      <c r="G74" s="10"/>
      <c r="K74" s="78">
        <f>I75*J71</f>
        <v>0</v>
      </c>
      <c r="M74" s="50" t="s">
        <v>93</v>
      </c>
      <c r="N74" s="62">
        <v>0</v>
      </c>
      <c r="O74" s="70">
        <f>J71</f>
        <v>0.33333333333333331</v>
      </c>
      <c r="P74" s="78">
        <f>N74*O74</f>
        <v>0</v>
      </c>
      <c r="T74" s="79" t="s">
        <v>92</v>
      </c>
      <c r="U74" s="62">
        <v>0</v>
      </c>
      <c r="V74" s="70">
        <f>100%-J71-O74</f>
        <v>0.33333333333333343</v>
      </c>
      <c r="W74" s="78">
        <f>U74*V74</f>
        <v>0</v>
      </c>
      <c r="Z74" s="229" t="s">
        <v>90</v>
      </c>
      <c r="AA74" s="229"/>
      <c r="AB74" s="102">
        <f>K74+P74+W74</f>
        <v>0</v>
      </c>
    </row>
    <row r="75" spans="1:28" ht="12.75" customHeight="1" x14ac:dyDescent="0.2">
      <c r="C75" s="3"/>
      <c r="D75" s="65"/>
      <c r="E75" s="66"/>
      <c r="F75" s="67"/>
      <c r="G75" s="67"/>
      <c r="H75" s="64" t="s">
        <v>94</v>
      </c>
      <c r="I75" s="63">
        <v>0</v>
      </c>
    </row>
    <row r="77" spans="1:28" ht="15.75" customHeight="1" x14ac:dyDescent="0.2"/>
    <row r="78" spans="1:28" ht="12.75" customHeight="1" x14ac:dyDescent="0.2">
      <c r="C78" s="11" t="s">
        <v>1</v>
      </c>
      <c r="D78" s="337" t="s">
        <v>34</v>
      </c>
      <c r="E78" s="338"/>
      <c r="F78" s="338"/>
      <c r="G78" s="339"/>
      <c r="H78" s="46" t="s">
        <v>45</v>
      </c>
      <c r="I78" s="46" t="s">
        <v>44</v>
      </c>
    </row>
    <row r="79" spans="1:28" ht="12.75" customHeight="1" x14ac:dyDescent="0.2">
      <c r="A79" s="3"/>
      <c r="B79" s="3"/>
      <c r="C79" s="286"/>
      <c r="D79" s="372" t="s">
        <v>529</v>
      </c>
      <c r="E79" s="373"/>
      <c r="F79" s="373"/>
      <c r="G79" s="374"/>
      <c r="H79" s="200"/>
      <c r="I79" s="249"/>
    </row>
    <row r="80" spans="1:28" ht="12.75" customHeight="1" x14ac:dyDescent="0.2">
      <c r="A80" s="3"/>
      <c r="B80" s="3"/>
      <c r="C80" s="286"/>
      <c r="D80" s="372"/>
      <c r="E80" s="373"/>
      <c r="F80" s="373"/>
      <c r="G80" s="374"/>
      <c r="H80" s="200"/>
      <c r="I80" s="249"/>
      <c r="K80" s="58">
        <v>2</v>
      </c>
      <c r="L80" s="58" t="s">
        <v>77</v>
      </c>
      <c r="M80" s="58"/>
      <c r="N80" s="58" t="s">
        <v>69</v>
      </c>
      <c r="O80" s="59">
        <v>4</v>
      </c>
      <c r="P80" s="233" t="s">
        <v>70</v>
      </c>
      <c r="R80" s="58">
        <v>1</v>
      </c>
      <c r="S80" s="58" t="s">
        <v>84</v>
      </c>
      <c r="T80" s="79"/>
      <c r="U80" s="79"/>
      <c r="V80" s="79"/>
      <c r="W80" s="79"/>
      <c r="X80" s="79"/>
      <c r="Y80" s="79"/>
    </row>
    <row r="81" spans="1:28" ht="12.75" customHeight="1" x14ac:dyDescent="0.2">
      <c r="C81" s="322"/>
      <c r="D81" s="372"/>
      <c r="E81" s="373"/>
      <c r="F81" s="373"/>
      <c r="G81" s="374"/>
      <c r="H81" s="200"/>
      <c r="I81" s="249"/>
      <c r="J81" s="50" t="s">
        <v>79</v>
      </c>
      <c r="K81" s="58"/>
      <c r="L81" s="58"/>
      <c r="M81" s="58"/>
      <c r="N81" s="61" t="s">
        <v>71</v>
      </c>
      <c r="O81" s="59">
        <v>3</v>
      </c>
      <c r="P81" s="233" t="s">
        <v>72</v>
      </c>
      <c r="R81" s="79"/>
      <c r="S81" s="79">
        <v>4</v>
      </c>
      <c r="T81" s="324" t="s">
        <v>85</v>
      </c>
      <c r="U81" s="324"/>
      <c r="V81" s="324"/>
      <c r="W81" s="324"/>
      <c r="X81" s="324"/>
      <c r="Y81" s="324"/>
    </row>
    <row r="82" spans="1:28" ht="12.75" customHeight="1" x14ac:dyDescent="0.2">
      <c r="C82" s="323"/>
      <c r="D82" s="372"/>
      <c r="E82" s="373"/>
      <c r="F82" s="373"/>
      <c r="G82" s="374"/>
      <c r="H82" s="200"/>
      <c r="I82" s="249"/>
      <c r="J82" s="69">
        <f>1/3</f>
        <v>0.33333333333333331</v>
      </c>
      <c r="K82" s="58"/>
      <c r="L82" s="58"/>
      <c r="M82" s="58"/>
      <c r="N82" s="61" t="s">
        <v>73</v>
      </c>
      <c r="O82" s="59">
        <v>2</v>
      </c>
      <c r="P82" s="284" t="s">
        <v>74</v>
      </c>
      <c r="R82" s="79"/>
      <c r="S82" s="79">
        <v>3</v>
      </c>
      <c r="T82" s="324" t="s">
        <v>86</v>
      </c>
      <c r="U82" s="324"/>
      <c r="V82" s="324"/>
      <c r="W82" s="324"/>
      <c r="X82" s="324"/>
      <c r="Y82" s="324"/>
    </row>
    <row r="83" spans="1:28" ht="13.5" customHeight="1" x14ac:dyDescent="0.2">
      <c r="C83" s="322"/>
      <c r="D83" s="372"/>
      <c r="E83" s="373"/>
      <c r="F83" s="373"/>
      <c r="G83" s="374"/>
      <c r="H83" s="200"/>
      <c r="I83" s="249"/>
      <c r="K83" s="58"/>
      <c r="L83" s="58"/>
      <c r="M83" s="58"/>
      <c r="N83" s="61" t="s">
        <v>75</v>
      </c>
      <c r="O83" s="59">
        <v>1</v>
      </c>
      <c r="P83" s="284" t="s">
        <v>76</v>
      </c>
      <c r="R83" s="79"/>
      <c r="S83" s="79">
        <v>2</v>
      </c>
      <c r="T83" s="324" t="s">
        <v>87</v>
      </c>
      <c r="U83" s="324"/>
      <c r="V83" s="324"/>
      <c r="W83" s="324"/>
      <c r="X83" s="324"/>
      <c r="Y83" s="324"/>
    </row>
    <row r="84" spans="1:28" ht="12.75" customHeight="1" x14ac:dyDescent="0.2">
      <c r="C84" s="323"/>
      <c r="D84" s="372"/>
      <c r="E84" s="373"/>
      <c r="F84" s="373"/>
      <c r="G84" s="374"/>
      <c r="H84" s="200"/>
      <c r="I84" s="249"/>
      <c r="P84" s="284" t="s">
        <v>453</v>
      </c>
      <c r="R84" s="79"/>
      <c r="S84" s="79">
        <v>1</v>
      </c>
      <c r="T84" s="324" t="s">
        <v>89</v>
      </c>
      <c r="U84" s="324"/>
      <c r="V84" s="324"/>
      <c r="W84" s="324"/>
      <c r="X84" s="324"/>
      <c r="Y84" s="324"/>
    </row>
    <row r="85" spans="1:28" ht="14.25" customHeight="1" x14ac:dyDescent="0.2">
      <c r="C85" s="3"/>
      <c r="D85" s="4" t="s">
        <v>4</v>
      </c>
      <c r="E85" s="2"/>
      <c r="F85" s="10"/>
      <c r="G85" s="10"/>
      <c r="K85" s="50" t="s">
        <v>3</v>
      </c>
      <c r="O85" s="50" t="s">
        <v>79</v>
      </c>
      <c r="P85" s="50" t="s">
        <v>3</v>
      </c>
      <c r="R85" s="79"/>
      <c r="S85" s="79">
        <v>0</v>
      </c>
      <c r="T85" s="282" t="s">
        <v>88</v>
      </c>
      <c r="U85" s="282"/>
      <c r="V85" s="282"/>
      <c r="W85" s="282"/>
      <c r="X85" s="280"/>
      <c r="Y85" s="79"/>
      <c r="Z85" s="50" t="s">
        <v>3</v>
      </c>
    </row>
    <row r="86" spans="1:28" ht="26.45" customHeight="1" x14ac:dyDescent="0.2">
      <c r="C86" s="3"/>
      <c r="D86" s="65"/>
      <c r="E86" s="66"/>
      <c r="F86" s="67"/>
      <c r="G86" s="67"/>
      <c r="H86" s="64" t="s">
        <v>94</v>
      </c>
      <c r="I86" s="63">
        <v>0</v>
      </c>
      <c r="K86" s="78">
        <f>I86*J82</f>
        <v>0</v>
      </c>
      <c r="M86" s="50" t="s">
        <v>93</v>
      </c>
      <c r="N86" s="62">
        <v>0</v>
      </c>
      <c r="O86" s="70">
        <f>J82</f>
        <v>0.33333333333333331</v>
      </c>
      <c r="P86" s="78">
        <f>N86*O86</f>
        <v>0</v>
      </c>
      <c r="T86" s="79" t="s">
        <v>92</v>
      </c>
      <c r="U86" s="62">
        <v>0</v>
      </c>
      <c r="V86" s="70">
        <f>100%-J82-O86</f>
        <v>0.33333333333333343</v>
      </c>
      <c r="W86" s="78">
        <f>U86*V86</f>
        <v>0</v>
      </c>
      <c r="Z86" s="281" t="s">
        <v>90</v>
      </c>
      <c r="AA86" s="281"/>
      <c r="AB86" s="102">
        <f>K86+P86+W86</f>
        <v>0</v>
      </c>
    </row>
    <row r="87" spans="1:28" ht="15.75" customHeight="1" x14ac:dyDescent="0.2"/>
    <row r="88" spans="1:28" ht="15.75" customHeight="1" x14ac:dyDescent="0.2"/>
    <row r="89" spans="1:28" ht="12.75" customHeight="1" x14ac:dyDescent="0.2">
      <c r="C89" s="32"/>
      <c r="D89" s="369"/>
      <c r="E89" s="370"/>
      <c r="F89" s="370"/>
      <c r="G89" s="371"/>
      <c r="H89" s="46"/>
      <c r="I89" s="46"/>
    </row>
    <row r="90" spans="1:28" ht="12.75" customHeight="1" x14ac:dyDescent="0.2">
      <c r="A90" s="3"/>
      <c r="B90" s="3"/>
      <c r="C90" s="248"/>
      <c r="D90" s="328"/>
      <c r="E90" s="329"/>
      <c r="F90" s="329"/>
      <c r="G90" s="330"/>
      <c r="H90" s="200"/>
      <c r="I90" s="249"/>
    </row>
    <row r="91" spans="1:28" ht="12.75" customHeight="1" x14ac:dyDescent="0.2">
      <c r="A91" s="3"/>
      <c r="B91" s="3"/>
      <c r="C91" s="331"/>
      <c r="D91" s="328"/>
      <c r="E91" s="329"/>
      <c r="F91" s="329"/>
      <c r="G91" s="330"/>
      <c r="H91" s="200"/>
      <c r="I91" s="249"/>
    </row>
    <row r="92" spans="1:28" ht="12.75" customHeight="1" x14ac:dyDescent="0.2">
      <c r="C92" s="332"/>
      <c r="D92" s="328"/>
      <c r="E92" s="329"/>
      <c r="F92" s="329"/>
      <c r="G92" s="330"/>
      <c r="H92" s="200"/>
      <c r="I92" s="249"/>
      <c r="K92" s="58"/>
      <c r="L92" s="58" t="s">
        <v>77</v>
      </c>
      <c r="M92" s="58"/>
      <c r="N92" s="58" t="s">
        <v>69</v>
      </c>
      <c r="O92" s="59">
        <v>4</v>
      </c>
      <c r="P92" s="233" t="s">
        <v>70</v>
      </c>
      <c r="R92" s="58">
        <v>1</v>
      </c>
      <c r="S92" s="58" t="s">
        <v>84</v>
      </c>
      <c r="T92" s="79"/>
      <c r="U92" s="79"/>
      <c r="V92" s="79"/>
      <c r="W92" s="79"/>
      <c r="X92" s="79"/>
      <c r="Y92" s="79"/>
    </row>
    <row r="93" spans="1:28" ht="12.75" customHeight="1" x14ac:dyDescent="0.2">
      <c r="C93" s="332"/>
      <c r="D93" s="328"/>
      <c r="E93" s="329"/>
      <c r="F93" s="329"/>
      <c r="G93" s="330"/>
      <c r="H93" s="200"/>
      <c r="I93" s="249"/>
      <c r="K93" s="58"/>
      <c r="L93" s="58"/>
      <c r="M93" s="58"/>
      <c r="N93" s="61" t="s">
        <v>71</v>
      </c>
      <c r="O93" s="59">
        <v>3</v>
      </c>
      <c r="P93" s="233" t="s">
        <v>72</v>
      </c>
      <c r="R93" s="79"/>
      <c r="S93" s="79">
        <v>4</v>
      </c>
      <c r="T93" s="324" t="s">
        <v>85</v>
      </c>
      <c r="U93" s="324"/>
      <c r="V93" s="324"/>
      <c r="W93" s="324"/>
      <c r="X93" s="324"/>
      <c r="Y93" s="324"/>
    </row>
    <row r="94" spans="1:28" ht="15.75" customHeight="1" x14ac:dyDescent="0.2">
      <c r="C94" s="332"/>
      <c r="D94" s="328"/>
      <c r="E94" s="329"/>
      <c r="F94" s="329"/>
      <c r="G94" s="330"/>
      <c r="H94" s="200"/>
      <c r="I94" s="249"/>
      <c r="K94" s="58"/>
      <c r="L94" s="58"/>
      <c r="M94" s="58"/>
      <c r="N94" s="61" t="s">
        <v>73</v>
      </c>
      <c r="O94" s="59">
        <v>2</v>
      </c>
      <c r="P94" s="233" t="s">
        <v>74</v>
      </c>
      <c r="R94" s="79"/>
      <c r="S94" s="79">
        <v>3</v>
      </c>
      <c r="T94" s="324" t="s">
        <v>86</v>
      </c>
      <c r="U94" s="324"/>
      <c r="V94" s="324"/>
      <c r="W94" s="324"/>
      <c r="X94" s="324"/>
      <c r="Y94" s="324"/>
    </row>
    <row r="95" spans="1:28" ht="14.25" customHeight="1" x14ac:dyDescent="0.2">
      <c r="C95" s="333"/>
      <c r="D95" s="328"/>
      <c r="E95" s="329"/>
      <c r="F95" s="329"/>
      <c r="G95" s="330"/>
      <c r="H95" s="200"/>
      <c r="I95" s="249"/>
      <c r="K95" s="58"/>
      <c r="L95" s="58"/>
      <c r="M95" s="58"/>
      <c r="N95" s="61" t="s">
        <v>75</v>
      </c>
      <c r="O95" s="59">
        <v>1</v>
      </c>
      <c r="P95" s="233" t="s">
        <v>76</v>
      </c>
      <c r="R95" s="79"/>
      <c r="S95" s="79">
        <v>2</v>
      </c>
      <c r="T95" s="324" t="s">
        <v>87</v>
      </c>
      <c r="U95" s="324"/>
      <c r="V95" s="324"/>
      <c r="W95" s="324"/>
      <c r="X95" s="324"/>
      <c r="Y95" s="324"/>
    </row>
    <row r="96" spans="1:28" ht="13.5" customHeight="1" x14ac:dyDescent="0.2">
      <c r="C96" s="334"/>
      <c r="D96" s="328"/>
      <c r="E96" s="329"/>
      <c r="F96" s="329"/>
      <c r="G96" s="330"/>
      <c r="H96" s="200"/>
      <c r="I96" s="249"/>
      <c r="P96" s="233" t="s">
        <v>453</v>
      </c>
      <c r="R96" s="79"/>
      <c r="S96" s="79">
        <v>1</v>
      </c>
      <c r="T96" s="324" t="s">
        <v>89</v>
      </c>
      <c r="U96" s="324"/>
      <c r="V96" s="324"/>
      <c r="W96" s="324"/>
      <c r="X96" s="324"/>
      <c r="Y96" s="324"/>
    </row>
    <row r="97" spans="1:28" ht="15.75" customHeight="1" x14ac:dyDescent="0.2">
      <c r="C97" s="334"/>
      <c r="D97" s="328"/>
      <c r="E97" s="329"/>
      <c r="F97" s="329"/>
      <c r="G97" s="330"/>
      <c r="H97" s="200"/>
      <c r="I97" s="249"/>
      <c r="R97" s="79"/>
      <c r="S97" s="79">
        <v>0</v>
      </c>
      <c r="T97" s="247" t="s">
        <v>88</v>
      </c>
      <c r="U97" s="247"/>
      <c r="V97" s="247"/>
      <c r="W97" s="247"/>
      <c r="X97" s="246"/>
      <c r="Y97" s="79"/>
    </row>
    <row r="98" spans="1:28" ht="15.75" customHeight="1" x14ac:dyDescent="0.2">
      <c r="C98" s="335"/>
      <c r="D98" s="328"/>
      <c r="E98" s="329"/>
      <c r="F98" s="329"/>
      <c r="G98" s="330"/>
      <c r="H98" s="200"/>
      <c r="I98" s="249"/>
    </row>
    <row r="99" spans="1:28" ht="12.75" customHeight="1" x14ac:dyDescent="0.2">
      <c r="C99" s="3"/>
      <c r="D99" s="336"/>
      <c r="E99" s="329"/>
      <c r="F99" s="329"/>
      <c r="G99" s="330"/>
      <c r="J99" s="50"/>
      <c r="K99" s="50"/>
      <c r="O99" s="50" t="s">
        <v>79</v>
      </c>
      <c r="P99" s="50" t="s">
        <v>3</v>
      </c>
      <c r="V99" s="50" t="s">
        <v>79</v>
      </c>
      <c r="W99" s="50" t="s">
        <v>3</v>
      </c>
      <c r="Z99" s="50" t="s">
        <v>3</v>
      </c>
    </row>
    <row r="100" spans="1:28" ht="12.75" customHeight="1" x14ac:dyDescent="0.2">
      <c r="A100" s="3"/>
      <c r="B100" s="3"/>
      <c r="C100" s="3"/>
      <c r="D100" s="4"/>
      <c r="E100" s="2"/>
      <c r="F100" s="10"/>
      <c r="G100" s="10"/>
      <c r="H100" s="64"/>
      <c r="I100" s="63"/>
      <c r="J100" s="69"/>
      <c r="K100" s="78"/>
      <c r="M100" s="50" t="s">
        <v>93</v>
      </c>
      <c r="N100" s="62">
        <v>4</v>
      </c>
      <c r="O100" s="70">
        <f>J100</f>
        <v>0</v>
      </c>
      <c r="P100" s="78">
        <f>N100*O100</f>
        <v>0</v>
      </c>
      <c r="T100" s="79" t="s">
        <v>92</v>
      </c>
      <c r="U100" s="62">
        <v>3</v>
      </c>
      <c r="V100" s="70">
        <f>100%-J100-O100</f>
        <v>1</v>
      </c>
      <c r="W100" s="78">
        <f>U100*V100</f>
        <v>3</v>
      </c>
      <c r="Z100" s="229" t="s">
        <v>90</v>
      </c>
      <c r="AA100" s="229"/>
      <c r="AB100" s="102">
        <f>K100+P100+W100</f>
        <v>3</v>
      </c>
    </row>
    <row r="101" spans="1:28" ht="12.75" customHeight="1" x14ac:dyDescent="0.2">
      <c r="A101" s="3"/>
      <c r="B101" s="3"/>
      <c r="D101" s="65"/>
      <c r="E101" s="66"/>
      <c r="F101" s="67"/>
      <c r="G101" s="67"/>
    </row>
    <row r="103" spans="1:28" ht="12.75" customHeight="1" x14ac:dyDescent="0.2">
      <c r="K103" s="58"/>
      <c r="L103" s="58" t="s">
        <v>77</v>
      </c>
      <c r="M103" s="58"/>
      <c r="N103" s="58" t="s">
        <v>69</v>
      </c>
      <c r="O103" s="59">
        <v>4</v>
      </c>
      <c r="P103" s="233" t="s">
        <v>70</v>
      </c>
      <c r="R103" s="58">
        <v>1</v>
      </c>
      <c r="S103" s="58" t="s">
        <v>84</v>
      </c>
      <c r="T103" s="79"/>
      <c r="U103" s="79"/>
      <c r="V103" s="79"/>
      <c r="W103" s="79"/>
      <c r="X103" s="79"/>
      <c r="Y103" s="79"/>
    </row>
    <row r="104" spans="1:28" ht="12.75" customHeight="1" x14ac:dyDescent="0.2">
      <c r="C104" s="32"/>
      <c r="D104" s="325"/>
      <c r="E104" s="326"/>
      <c r="F104" s="326"/>
      <c r="G104" s="327"/>
      <c r="H104" s="46"/>
      <c r="I104" s="46"/>
      <c r="K104" s="58"/>
      <c r="L104" s="58"/>
      <c r="M104" s="58"/>
      <c r="N104" s="61" t="s">
        <v>71</v>
      </c>
      <c r="O104" s="59">
        <v>3</v>
      </c>
      <c r="P104" s="233" t="s">
        <v>72</v>
      </c>
      <c r="R104" s="79"/>
      <c r="S104" s="79">
        <v>4</v>
      </c>
      <c r="T104" s="324" t="s">
        <v>85</v>
      </c>
      <c r="U104" s="324"/>
      <c r="V104" s="324"/>
      <c r="W104" s="324"/>
      <c r="X104" s="324"/>
      <c r="Y104" s="324"/>
    </row>
    <row r="105" spans="1:28" ht="12.75" customHeight="1" x14ac:dyDescent="0.2">
      <c r="C105" s="39"/>
      <c r="D105" s="243"/>
      <c r="E105" s="244"/>
      <c r="F105" s="244"/>
      <c r="G105" s="245"/>
      <c r="H105" s="47"/>
      <c r="I105" s="48"/>
      <c r="K105" s="58"/>
      <c r="L105" s="58"/>
      <c r="M105" s="58"/>
      <c r="N105" s="61" t="s">
        <v>73</v>
      </c>
      <c r="O105" s="59">
        <v>2</v>
      </c>
      <c r="P105" s="233" t="s">
        <v>74</v>
      </c>
      <c r="R105" s="79"/>
      <c r="S105" s="79">
        <v>3</v>
      </c>
      <c r="T105" s="324" t="s">
        <v>86</v>
      </c>
      <c r="U105" s="324"/>
      <c r="V105" s="324"/>
      <c r="W105" s="324"/>
      <c r="X105" s="324"/>
      <c r="Y105" s="324"/>
    </row>
    <row r="106" spans="1:28" ht="12.75" customHeight="1" x14ac:dyDescent="0.2">
      <c r="C106" s="39"/>
      <c r="D106" s="243"/>
      <c r="E106" s="244"/>
      <c r="F106" s="244"/>
      <c r="G106" s="245"/>
      <c r="H106" s="47"/>
      <c r="I106" s="48"/>
      <c r="K106" s="58"/>
      <c r="L106" s="58"/>
      <c r="M106" s="58"/>
      <c r="N106" s="61" t="s">
        <v>75</v>
      </c>
      <c r="O106" s="59">
        <v>1</v>
      </c>
      <c r="P106" s="233" t="s">
        <v>76</v>
      </c>
      <c r="R106" s="79"/>
      <c r="S106" s="79">
        <v>2</v>
      </c>
      <c r="T106" s="324" t="s">
        <v>87</v>
      </c>
      <c r="U106" s="324"/>
      <c r="V106" s="324"/>
      <c r="W106" s="324"/>
      <c r="X106" s="324"/>
      <c r="Y106" s="324"/>
    </row>
    <row r="107" spans="1:28" ht="12.75" customHeight="1" x14ac:dyDescent="0.2">
      <c r="C107" s="39"/>
      <c r="D107" s="243"/>
      <c r="E107" s="244"/>
      <c r="F107" s="244"/>
      <c r="G107" s="245"/>
      <c r="H107" s="47"/>
      <c r="I107" s="48"/>
      <c r="P107" s="233" t="s">
        <v>453</v>
      </c>
      <c r="R107" s="79"/>
      <c r="S107" s="79">
        <v>1</v>
      </c>
      <c r="T107" s="324" t="s">
        <v>89</v>
      </c>
      <c r="U107" s="324"/>
      <c r="V107" s="324"/>
      <c r="W107" s="324"/>
      <c r="X107" s="324"/>
      <c r="Y107" s="324"/>
    </row>
    <row r="108" spans="1:28" ht="12.75" customHeight="1" x14ac:dyDescent="0.2">
      <c r="C108" s="39"/>
      <c r="D108" s="243"/>
      <c r="E108" s="244"/>
      <c r="F108" s="244"/>
      <c r="G108" s="245"/>
      <c r="H108" s="47"/>
      <c r="I108" s="48"/>
      <c r="R108" s="79"/>
      <c r="S108" s="79">
        <v>0</v>
      </c>
      <c r="T108" s="247" t="s">
        <v>88</v>
      </c>
      <c r="U108" s="247"/>
      <c r="V108" s="247"/>
      <c r="W108" s="247"/>
      <c r="X108" s="246"/>
      <c r="Y108" s="79"/>
    </row>
    <row r="109" spans="1:28" ht="12.75" customHeight="1" x14ac:dyDescent="0.2">
      <c r="C109" s="39"/>
      <c r="D109" s="243"/>
      <c r="E109" s="244"/>
      <c r="F109" s="244"/>
      <c r="G109" s="245"/>
      <c r="H109" s="47"/>
      <c r="I109" s="48"/>
    </row>
    <row r="110" spans="1:28" ht="12.75" customHeight="1" x14ac:dyDescent="0.2">
      <c r="C110" s="17"/>
      <c r="D110" s="243"/>
      <c r="E110" s="244"/>
      <c r="F110" s="244"/>
      <c r="G110" s="245"/>
      <c r="J110" s="50"/>
      <c r="K110" s="50"/>
      <c r="O110" s="50" t="s">
        <v>79</v>
      </c>
      <c r="P110" s="50" t="s">
        <v>3</v>
      </c>
      <c r="V110" s="50" t="s">
        <v>79</v>
      </c>
      <c r="W110" s="50" t="s">
        <v>3</v>
      </c>
      <c r="Z110" s="50" t="s">
        <v>3</v>
      </c>
    </row>
    <row r="111" spans="1:28" ht="12.75" customHeight="1" x14ac:dyDescent="0.2">
      <c r="C111" s="3"/>
      <c r="D111" s="4"/>
      <c r="E111" s="2"/>
      <c r="F111" s="10"/>
      <c r="G111" s="10"/>
      <c r="J111" s="69"/>
      <c r="K111" s="78"/>
      <c r="M111" s="50" t="s">
        <v>93</v>
      </c>
      <c r="N111" s="62">
        <v>2</v>
      </c>
      <c r="O111" s="70">
        <f>J111</f>
        <v>0</v>
      </c>
      <c r="P111" s="78">
        <f>N111*O111</f>
        <v>0</v>
      </c>
      <c r="T111" s="79" t="s">
        <v>92</v>
      </c>
      <c r="U111" s="62">
        <v>1</v>
      </c>
      <c r="V111" s="70">
        <f>100%-J111-O111</f>
        <v>1</v>
      </c>
      <c r="W111" s="78">
        <f>U111*V111</f>
        <v>1</v>
      </c>
      <c r="Z111" s="229" t="s">
        <v>90</v>
      </c>
      <c r="AA111" s="229"/>
      <c r="AB111" s="102">
        <f>K111+P111+W111</f>
        <v>1</v>
      </c>
    </row>
    <row r="112" spans="1:28" ht="12.75" customHeight="1" x14ac:dyDescent="0.2">
      <c r="H112" s="64"/>
      <c r="I112" s="63"/>
    </row>
  </sheetData>
  <mergeCells count="121">
    <mergeCell ref="D32:G32"/>
    <mergeCell ref="D33:G33"/>
    <mergeCell ref="D91:G91"/>
    <mergeCell ref="D90:G90"/>
    <mergeCell ref="D80:G80"/>
    <mergeCell ref="D82:G82"/>
    <mergeCell ref="T27:Y27"/>
    <mergeCell ref="T28:Y28"/>
    <mergeCell ref="D89:G89"/>
    <mergeCell ref="D78:G78"/>
    <mergeCell ref="D79:G79"/>
    <mergeCell ref="D81:G81"/>
    <mergeCell ref="T7:Y7"/>
    <mergeCell ref="T8:Y8"/>
    <mergeCell ref="T9:Y9"/>
    <mergeCell ref="T10:W10"/>
    <mergeCell ref="D17:G17"/>
    <mergeCell ref="D18:G18"/>
    <mergeCell ref="D83:G83"/>
    <mergeCell ref="D84:G84"/>
    <mergeCell ref="T29:Y29"/>
    <mergeCell ref="T30:X30"/>
    <mergeCell ref="T31:W31"/>
    <mergeCell ref="D60:G60"/>
    <mergeCell ref="D43:G43"/>
    <mergeCell ref="D44:G44"/>
    <mergeCell ref="D57:G57"/>
    <mergeCell ref="D55:G55"/>
    <mergeCell ref="T70:Y70"/>
    <mergeCell ref="T15:Y15"/>
    <mergeCell ref="Z37:AA37"/>
    <mergeCell ref="Z52:AA52"/>
    <mergeCell ref="Z60:AA60"/>
    <mergeCell ref="T58:X58"/>
    <mergeCell ref="T67:Y67"/>
    <mergeCell ref="T43:X43"/>
    <mergeCell ref="T44:W44"/>
    <mergeCell ref="T55:Y55"/>
    <mergeCell ref="T56:Y56"/>
    <mergeCell ref="T57:Y57"/>
    <mergeCell ref="Z24:AA24"/>
    <mergeCell ref="T40:Y40"/>
    <mergeCell ref="T41:Y41"/>
    <mergeCell ref="T42:Y42"/>
    <mergeCell ref="Z12:AA12"/>
    <mergeCell ref="L2:P2"/>
    <mergeCell ref="R2:X2"/>
    <mergeCell ref="Z2:AB2"/>
    <mergeCell ref="D73:G73"/>
    <mergeCell ref="D72:G72"/>
    <mergeCell ref="D66:G66"/>
    <mergeCell ref="D70:G70"/>
    <mergeCell ref="D71:G71"/>
    <mergeCell ref="D56:G56"/>
    <mergeCell ref="D61:G61"/>
    <mergeCell ref="D48:G48"/>
    <mergeCell ref="D49:G49"/>
    <mergeCell ref="D50:G50"/>
    <mergeCell ref="D51:G51"/>
    <mergeCell ref="D34:G34"/>
    <mergeCell ref="D27:G27"/>
    <mergeCell ref="D28:G28"/>
    <mergeCell ref="D29:G29"/>
    <mergeCell ref="T69:Y69"/>
    <mergeCell ref="G1:K1"/>
    <mergeCell ref="D6:G6"/>
    <mergeCell ref="D7:G7"/>
    <mergeCell ref="D8:G8"/>
    <mergeCell ref="D16:G16"/>
    <mergeCell ref="D9:G9"/>
    <mergeCell ref="C2:I2"/>
    <mergeCell ref="C3:I3"/>
    <mergeCell ref="C69:C70"/>
    <mergeCell ref="D67:G67"/>
    <mergeCell ref="C67:C68"/>
    <mergeCell ref="C56:C57"/>
    <mergeCell ref="D59:G59"/>
    <mergeCell ref="D19:G19"/>
    <mergeCell ref="D14:G14"/>
    <mergeCell ref="D15:G15"/>
    <mergeCell ref="D21:G21"/>
    <mergeCell ref="D22:G22"/>
    <mergeCell ref="D58:G58"/>
    <mergeCell ref="D68:G68"/>
    <mergeCell ref="D69:G69"/>
    <mergeCell ref="D42:G42"/>
    <mergeCell ref="D30:G30"/>
    <mergeCell ref="D31:G31"/>
    <mergeCell ref="T68:Y68"/>
    <mergeCell ref="D45:G45"/>
    <mergeCell ref="D46:G46"/>
    <mergeCell ref="D47:G47"/>
    <mergeCell ref="D35:G35"/>
    <mergeCell ref="D36:G36"/>
    <mergeCell ref="D40:G40"/>
    <mergeCell ref="D41:G41"/>
    <mergeCell ref="C81:C82"/>
    <mergeCell ref="C83:C84"/>
    <mergeCell ref="T83:Y83"/>
    <mergeCell ref="T84:Y84"/>
    <mergeCell ref="T96:Y96"/>
    <mergeCell ref="T104:Y104"/>
    <mergeCell ref="T105:Y105"/>
    <mergeCell ref="T106:Y106"/>
    <mergeCell ref="T107:Y107"/>
    <mergeCell ref="T81:Y81"/>
    <mergeCell ref="T82:Y82"/>
    <mergeCell ref="T93:Y93"/>
    <mergeCell ref="T94:Y94"/>
    <mergeCell ref="T95:Y95"/>
    <mergeCell ref="D104:G104"/>
    <mergeCell ref="D92:G92"/>
    <mergeCell ref="C91:C95"/>
    <mergeCell ref="C96:C98"/>
    <mergeCell ref="D96:G96"/>
    <mergeCell ref="D95:G95"/>
    <mergeCell ref="D93:G93"/>
    <mergeCell ref="D94:G94"/>
    <mergeCell ref="D97:G97"/>
    <mergeCell ref="D98:G98"/>
    <mergeCell ref="D99:G99"/>
  </mergeCells>
  <pageMargins left="0.7" right="0.7" top="0.75" bottom="0.75" header="0.3" footer="0.3"/>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1"/>
  <sheetViews>
    <sheetView topLeftCell="E4" zoomScale="85" zoomScaleNormal="85" workbookViewId="0">
      <selection activeCell="AC21" sqref="AC21"/>
    </sheetView>
  </sheetViews>
  <sheetFormatPr defaultRowHeight="12.75" x14ac:dyDescent="0.2"/>
  <cols>
    <col min="3" max="3" width="3.5703125" customWidth="1"/>
    <col min="6" max="6" width="3.28515625" customWidth="1"/>
    <col min="7" max="7" width="4.42578125" customWidth="1"/>
    <col min="8" max="8" width="11.42578125" customWidth="1"/>
    <col min="9" max="9" width="10.85546875" customWidth="1"/>
    <col min="10" max="10" width="7" customWidth="1"/>
    <col min="11" max="11" width="6.5703125" style="114" customWidth="1"/>
    <col min="12" max="12" width="4.140625" customWidth="1"/>
    <col min="14" max="14" width="7.140625" customWidth="1"/>
    <col min="20" max="20" width="12" customWidth="1"/>
    <col min="22" max="22" width="9.140625" style="114"/>
    <col min="23" max="23" width="4.28515625" customWidth="1"/>
  </cols>
  <sheetData>
    <row r="1" spans="1:27" ht="18" customHeight="1" x14ac:dyDescent="0.2">
      <c r="F1" s="406" t="s">
        <v>322</v>
      </c>
      <c r="G1" s="406"/>
      <c r="H1" s="406"/>
      <c r="I1" s="406"/>
      <c r="J1" s="406"/>
      <c r="K1" s="406"/>
      <c r="L1" s="406"/>
      <c r="M1" s="412" t="s">
        <v>323</v>
      </c>
      <c r="N1" s="412"/>
      <c r="O1" s="412"/>
      <c r="P1" s="412"/>
      <c r="Q1" s="412"/>
      <c r="R1" s="412"/>
      <c r="S1" s="412"/>
    </row>
    <row r="2" spans="1:27" ht="18" customHeight="1" x14ac:dyDescent="0.2">
      <c r="A2" s="405" t="s">
        <v>325</v>
      </c>
      <c r="B2" s="405"/>
      <c r="C2" s="405"/>
      <c r="D2" s="405"/>
      <c r="E2" s="405"/>
      <c r="F2" s="405"/>
      <c r="G2" s="405"/>
      <c r="H2" s="405"/>
      <c r="I2" s="405"/>
      <c r="J2" s="405"/>
      <c r="K2" s="405"/>
      <c r="L2" s="166"/>
      <c r="M2" s="405" t="s">
        <v>326</v>
      </c>
      <c r="N2" s="405"/>
      <c r="O2" s="405"/>
      <c r="P2" s="405"/>
      <c r="Q2" s="405"/>
      <c r="R2" s="405"/>
      <c r="S2" s="405"/>
      <c r="T2" s="405"/>
      <c r="U2" s="405"/>
    </row>
    <row r="3" spans="1:27" ht="18" customHeight="1" x14ac:dyDescent="0.2">
      <c r="A3" s="492" t="str">
        <f>Criteria1.1.1!D6</f>
        <v>Justice Sector</v>
      </c>
      <c r="B3" s="493"/>
      <c r="C3" s="493"/>
      <c r="D3" s="73"/>
      <c r="E3" s="73"/>
      <c r="F3" s="73"/>
      <c r="G3" s="73"/>
      <c r="H3" s="73"/>
      <c r="I3" s="73"/>
      <c r="J3" s="73"/>
      <c r="K3" s="116"/>
      <c r="L3" s="166"/>
      <c r="M3" s="72"/>
      <c r="N3" s="72" t="s">
        <v>19</v>
      </c>
      <c r="O3" s="72"/>
      <c r="P3" s="416"/>
      <c r="Q3" s="416"/>
      <c r="R3" s="416"/>
      <c r="S3" s="416"/>
      <c r="T3" s="72"/>
      <c r="U3" s="72"/>
    </row>
    <row r="4" spans="1:27" ht="18" customHeight="1" x14ac:dyDescent="0.2">
      <c r="A4" s="50"/>
      <c r="B4" s="61" t="s">
        <v>130</v>
      </c>
      <c r="C4" s="59">
        <v>4</v>
      </c>
      <c r="D4" s="93" t="s">
        <v>345</v>
      </c>
      <c r="E4" s="93"/>
      <c r="F4" s="93"/>
      <c r="G4" s="93"/>
      <c r="H4" s="93"/>
      <c r="I4" s="93"/>
      <c r="J4" s="166"/>
      <c r="K4" s="117"/>
      <c r="L4" s="166"/>
      <c r="M4" s="173" t="s">
        <v>331</v>
      </c>
      <c r="N4" s="174">
        <v>4</v>
      </c>
      <c r="O4" s="167" t="s">
        <v>337</v>
      </c>
      <c r="P4" s="167"/>
      <c r="Q4" s="167"/>
      <c r="R4" s="167"/>
      <c r="S4" s="167"/>
      <c r="T4" s="167"/>
    </row>
    <row r="5" spans="1:27" ht="18" customHeight="1" x14ac:dyDescent="0.2">
      <c r="B5" s="61" t="s">
        <v>131</v>
      </c>
      <c r="C5" s="59">
        <v>3</v>
      </c>
      <c r="D5" s="93" t="s">
        <v>344</v>
      </c>
      <c r="E5" s="93"/>
      <c r="F5" s="93"/>
      <c r="G5" s="93"/>
      <c r="H5" s="93"/>
      <c r="I5" s="93"/>
      <c r="J5" s="166"/>
      <c r="K5" s="117"/>
      <c r="L5" s="166"/>
      <c r="M5" s="173" t="s">
        <v>332</v>
      </c>
      <c r="N5" s="174">
        <v>3</v>
      </c>
      <c r="O5" s="167" t="s">
        <v>338</v>
      </c>
      <c r="P5" s="167"/>
      <c r="Q5" s="167"/>
      <c r="R5" s="167"/>
      <c r="S5" s="167"/>
      <c r="T5" s="167"/>
    </row>
    <row r="6" spans="1:27" x14ac:dyDescent="0.2">
      <c r="B6" s="61" t="s">
        <v>73</v>
      </c>
      <c r="C6" s="59">
        <v>2</v>
      </c>
      <c r="D6" s="397" t="s">
        <v>343</v>
      </c>
      <c r="E6" s="397"/>
      <c r="F6" s="397"/>
      <c r="G6" s="397"/>
      <c r="H6" s="397"/>
      <c r="I6" s="397"/>
      <c r="M6" s="173" t="s">
        <v>73</v>
      </c>
      <c r="N6" s="174">
        <v>2</v>
      </c>
      <c r="O6" s="167" t="s">
        <v>339</v>
      </c>
      <c r="P6" s="167"/>
      <c r="Q6" s="167"/>
      <c r="R6" s="167"/>
      <c r="S6" s="167"/>
      <c r="T6" s="167"/>
    </row>
    <row r="7" spans="1:27" x14ac:dyDescent="0.2">
      <c r="B7" s="61" t="s">
        <v>134</v>
      </c>
      <c r="C7" s="59">
        <v>1</v>
      </c>
      <c r="D7" s="397" t="s">
        <v>346</v>
      </c>
      <c r="E7" s="397"/>
      <c r="F7" s="397"/>
      <c r="G7" s="397"/>
      <c r="H7" s="397"/>
      <c r="I7" s="397"/>
      <c r="M7" s="173" t="s">
        <v>333</v>
      </c>
      <c r="N7" s="174">
        <v>1</v>
      </c>
      <c r="O7" s="167" t="s">
        <v>340</v>
      </c>
      <c r="P7" s="167"/>
      <c r="Q7" s="167"/>
      <c r="R7" s="167"/>
      <c r="S7" s="167"/>
      <c r="T7" s="167"/>
    </row>
    <row r="8" spans="1:27" ht="12.75" customHeight="1" x14ac:dyDescent="0.2">
      <c r="C8" s="165">
        <v>0</v>
      </c>
      <c r="D8" s="397" t="s">
        <v>342</v>
      </c>
      <c r="E8" s="397"/>
      <c r="F8" s="397"/>
      <c r="G8" s="397"/>
      <c r="H8" s="397"/>
      <c r="I8" s="397"/>
      <c r="M8" s="173" t="s">
        <v>334</v>
      </c>
      <c r="N8" s="174">
        <v>0</v>
      </c>
      <c r="O8" s="167" t="s">
        <v>341</v>
      </c>
      <c r="P8" s="167"/>
      <c r="Q8" s="167"/>
      <c r="R8" s="167"/>
      <c r="S8" s="167"/>
      <c r="T8" s="167"/>
    </row>
    <row r="9" spans="1:27" ht="42.75" customHeight="1" x14ac:dyDescent="0.2">
      <c r="B9" s="417" t="s">
        <v>466</v>
      </c>
      <c r="C9" s="418"/>
      <c r="D9" s="418"/>
      <c r="E9" s="418"/>
      <c r="F9" s="418"/>
      <c r="G9" s="418"/>
      <c r="H9" s="418"/>
      <c r="I9" s="418"/>
      <c r="M9" s="490" t="s">
        <v>465</v>
      </c>
      <c r="N9" s="491"/>
      <c r="O9" s="491"/>
      <c r="P9" s="491"/>
      <c r="Q9" s="491"/>
      <c r="R9" s="491"/>
      <c r="S9" s="491"/>
      <c r="T9" s="491"/>
    </row>
    <row r="10" spans="1:27" x14ac:dyDescent="0.2">
      <c r="A10" s="50" t="s">
        <v>123</v>
      </c>
      <c r="B10" s="86" t="s">
        <v>328</v>
      </c>
      <c r="C10" s="58" t="s">
        <v>335</v>
      </c>
      <c r="G10" s="50"/>
      <c r="I10" s="90" t="str">
        <f>B10</f>
        <v>1.9.1</v>
      </c>
      <c r="J10" s="50" t="s">
        <v>79</v>
      </c>
      <c r="K10" s="115" t="s">
        <v>3</v>
      </c>
      <c r="M10" s="50" t="s">
        <v>123</v>
      </c>
      <c r="N10" s="50" t="s">
        <v>327</v>
      </c>
      <c r="O10" s="58" t="s">
        <v>329</v>
      </c>
      <c r="T10" s="90" t="str">
        <f>M10</f>
        <v>Criteria</v>
      </c>
      <c r="U10" s="50" t="s">
        <v>79</v>
      </c>
      <c r="V10" s="115" t="s">
        <v>3</v>
      </c>
    </row>
    <row r="11" spans="1:27" x14ac:dyDescent="0.2">
      <c r="C11" s="58" t="s">
        <v>336</v>
      </c>
      <c r="G11" s="50"/>
      <c r="I11" s="62">
        <v>2</v>
      </c>
      <c r="J11" s="81">
        <v>0.75</v>
      </c>
      <c r="K11" s="114">
        <f>I11*J11</f>
        <v>1.5</v>
      </c>
      <c r="O11" s="58" t="s">
        <v>330</v>
      </c>
      <c r="T11" s="62">
        <v>2</v>
      </c>
      <c r="U11" s="81">
        <v>0.25</v>
      </c>
      <c r="V11" s="114">
        <f>T11*U11</f>
        <v>0.5</v>
      </c>
      <c r="Y11" s="357" t="s">
        <v>324</v>
      </c>
      <c r="Z11" s="379"/>
      <c r="AA11" s="101">
        <f>K11+V11</f>
        <v>2</v>
      </c>
    </row>
    <row r="13" spans="1:27" ht="18" customHeight="1" x14ac:dyDescent="0.2">
      <c r="A13" s="492" t="str">
        <f>Criteria1.1.1!D14</f>
        <v>Home Affiars</v>
      </c>
      <c r="B13" s="493"/>
      <c r="C13" s="493"/>
      <c r="D13" s="73"/>
      <c r="E13" s="73"/>
      <c r="F13" s="73"/>
      <c r="G13" s="73"/>
      <c r="H13" s="73"/>
      <c r="I13" s="73"/>
      <c r="J13" s="73"/>
      <c r="K13" s="116"/>
      <c r="L13" s="166"/>
      <c r="M13" s="72"/>
      <c r="N13" s="72" t="s">
        <v>19</v>
      </c>
      <c r="O13" s="72"/>
      <c r="P13" s="416"/>
      <c r="Q13" s="416"/>
      <c r="R13" s="416"/>
      <c r="S13" s="416"/>
      <c r="T13" s="72"/>
      <c r="U13" s="72"/>
    </row>
    <row r="14" spans="1:27" ht="18" customHeight="1" x14ac:dyDescent="0.2">
      <c r="A14" s="50"/>
      <c r="B14" s="61" t="s">
        <v>130</v>
      </c>
      <c r="C14" s="59">
        <v>4</v>
      </c>
      <c r="D14" s="93" t="s">
        <v>345</v>
      </c>
      <c r="E14" s="93"/>
      <c r="F14" s="93"/>
      <c r="G14" s="93"/>
      <c r="H14" s="93"/>
      <c r="I14" s="93"/>
      <c r="J14" s="166"/>
      <c r="K14" s="117"/>
      <c r="L14" s="166"/>
      <c r="M14" s="173" t="s">
        <v>331</v>
      </c>
      <c r="N14" s="174">
        <v>4</v>
      </c>
      <c r="O14" s="167" t="s">
        <v>337</v>
      </c>
      <c r="P14" s="167"/>
      <c r="Q14" s="167"/>
      <c r="R14" s="167"/>
      <c r="S14" s="167"/>
      <c r="T14" s="167"/>
    </row>
    <row r="15" spans="1:27" ht="18" customHeight="1" x14ac:dyDescent="0.2">
      <c r="B15" s="61" t="s">
        <v>131</v>
      </c>
      <c r="C15" s="59">
        <v>3</v>
      </c>
      <c r="D15" s="93" t="s">
        <v>344</v>
      </c>
      <c r="E15" s="93"/>
      <c r="F15" s="93"/>
      <c r="G15" s="93"/>
      <c r="H15" s="93"/>
      <c r="I15" s="93"/>
      <c r="J15" s="166"/>
      <c r="K15" s="117"/>
      <c r="L15" s="166"/>
      <c r="M15" s="173" t="s">
        <v>332</v>
      </c>
      <c r="N15" s="174">
        <v>3</v>
      </c>
      <c r="O15" s="167" t="s">
        <v>338</v>
      </c>
      <c r="P15" s="167"/>
      <c r="Q15" s="167"/>
      <c r="R15" s="167"/>
      <c r="S15" s="167"/>
      <c r="T15" s="167"/>
    </row>
    <row r="16" spans="1:27" x14ac:dyDescent="0.2">
      <c r="B16" s="61" t="s">
        <v>73</v>
      </c>
      <c r="C16" s="59">
        <v>2</v>
      </c>
      <c r="D16" s="93" t="s">
        <v>347</v>
      </c>
      <c r="E16" s="93"/>
      <c r="F16" s="93"/>
      <c r="G16" s="93"/>
      <c r="H16" s="93"/>
      <c r="I16" s="93"/>
      <c r="M16" s="173" t="s">
        <v>73</v>
      </c>
      <c r="N16" s="174">
        <v>2</v>
      </c>
      <c r="O16" s="167" t="s">
        <v>339</v>
      </c>
      <c r="P16" s="167"/>
      <c r="Q16" s="167"/>
      <c r="R16" s="167"/>
      <c r="S16" s="167"/>
      <c r="T16" s="167"/>
    </row>
    <row r="17" spans="1:27" x14ac:dyDescent="0.2">
      <c r="B17" s="61" t="s">
        <v>134</v>
      </c>
      <c r="C17" s="59">
        <v>1</v>
      </c>
      <c r="D17" s="397" t="s">
        <v>346</v>
      </c>
      <c r="E17" s="397"/>
      <c r="F17" s="397"/>
      <c r="G17" s="397"/>
      <c r="H17" s="397"/>
      <c r="I17" s="397"/>
      <c r="M17" s="173" t="s">
        <v>333</v>
      </c>
      <c r="N17" s="174">
        <v>1</v>
      </c>
      <c r="O17" s="167" t="s">
        <v>340</v>
      </c>
      <c r="P17" s="167"/>
      <c r="Q17" s="167"/>
      <c r="R17" s="167"/>
      <c r="S17" s="167"/>
      <c r="T17" s="167"/>
    </row>
    <row r="18" spans="1:27" ht="12.75" customHeight="1" x14ac:dyDescent="0.2">
      <c r="C18" s="165">
        <v>0</v>
      </c>
      <c r="D18" s="397" t="s">
        <v>342</v>
      </c>
      <c r="E18" s="397"/>
      <c r="F18" s="397"/>
      <c r="G18" s="397"/>
      <c r="H18" s="397"/>
      <c r="I18" s="397"/>
      <c r="M18" s="173" t="s">
        <v>334</v>
      </c>
      <c r="N18" s="174">
        <v>0</v>
      </c>
      <c r="O18" s="167" t="s">
        <v>341</v>
      </c>
      <c r="P18" s="167"/>
      <c r="Q18" s="167"/>
      <c r="R18" s="167"/>
      <c r="S18" s="167"/>
      <c r="T18" s="167"/>
    </row>
    <row r="19" spans="1:27" ht="42.75" customHeight="1" x14ac:dyDescent="0.2">
      <c r="B19" s="417" t="s">
        <v>466</v>
      </c>
      <c r="C19" s="418"/>
      <c r="D19" s="418"/>
      <c r="E19" s="418"/>
      <c r="F19" s="418"/>
      <c r="G19" s="418"/>
      <c r="H19" s="418"/>
      <c r="I19" s="418"/>
      <c r="M19" s="490" t="s">
        <v>465</v>
      </c>
      <c r="N19" s="491"/>
      <c r="O19" s="491"/>
      <c r="P19" s="491"/>
      <c r="Q19" s="491"/>
      <c r="R19" s="491"/>
      <c r="S19" s="491"/>
      <c r="T19" s="491"/>
    </row>
    <row r="20" spans="1:27" x14ac:dyDescent="0.2">
      <c r="A20" s="50" t="s">
        <v>123</v>
      </c>
      <c r="B20" s="86" t="s">
        <v>328</v>
      </c>
      <c r="C20" s="58" t="s">
        <v>335</v>
      </c>
      <c r="G20" s="50"/>
      <c r="I20" s="90" t="str">
        <f>B20</f>
        <v>1.9.1</v>
      </c>
      <c r="J20" s="50" t="s">
        <v>79</v>
      </c>
      <c r="K20" s="115" t="s">
        <v>3</v>
      </c>
      <c r="M20" s="50" t="s">
        <v>123</v>
      </c>
      <c r="N20" s="50" t="s">
        <v>327</v>
      </c>
      <c r="O20" s="58" t="s">
        <v>329</v>
      </c>
      <c r="T20" s="90" t="str">
        <f>M20</f>
        <v>Criteria</v>
      </c>
      <c r="U20" s="50" t="s">
        <v>79</v>
      </c>
      <c r="V20" s="115" t="s">
        <v>3</v>
      </c>
    </row>
    <row r="21" spans="1:27" ht="12.75" customHeight="1" x14ac:dyDescent="0.2">
      <c r="C21" s="58" t="s">
        <v>336</v>
      </c>
      <c r="G21" s="50"/>
      <c r="I21" s="62">
        <v>1</v>
      </c>
      <c r="J21" s="81">
        <v>0.75</v>
      </c>
      <c r="K21" s="114">
        <f>I21*J21</f>
        <v>0.75</v>
      </c>
      <c r="O21" s="58" t="s">
        <v>330</v>
      </c>
      <c r="T21" s="62">
        <v>1</v>
      </c>
      <c r="U21" s="81">
        <v>0.25</v>
      </c>
      <c r="V21" s="114">
        <f>T21*U21</f>
        <v>0.25</v>
      </c>
      <c r="Y21" s="357" t="s">
        <v>324</v>
      </c>
      <c r="Z21" s="379"/>
      <c r="AA21" s="101">
        <f>K21+V21</f>
        <v>1</v>
      </c>
    </row>
    <row r="23" spans="1:27" ht="18" customHeight="1" x14ac:dyDescent="0.2">
      <c r="A23" s="413" t="str">
        <f>Criteria1.1.1!D27</f>
        <v>Public Administration Reform Sector</v>
      </c>
      <c r="B23" s="411"/>
      <c r="C23" s="411"/>
      <c r="D23" s="411"/>
      <c r="E23" s="411"/>
      <c r="F23" s="73"/>
      <c r="G23" s="73"/>
      <c r="H23" s="73"/>
      <c r="I23" s="73"/>
      <c r="J23" s="73"/>
      <c r="K23" s="116"/>
      <c r="L23" s="166"/>
      <c r="M23" s="72"/>
      <c r="N23" s="72" t="s">
        <v>19</v>
      </c>
      <c r="O23" s="72"/>
      <c r="P23" s="416"/>
      <c r="Q23" s="416"/>
      <c r="R23" s="416"/>
      <c r="S23" s="416"/>
      <c r="T23" s="72"/>
      <c r="U23" s="72"/>
    </row>
    <row r="24" spans="1:27" ht="18" customHeight="1" x14ac:dyDescent="0.2">
      <c r="A24" s="50"/>
      <c r="B24" s="61" t="s">
        <v>130</v>
      </c>
      <c r="C24" s="59">
        <v>4</v>
      </c>
      <c r="D24" s="93" t="s">
        <v>345</v>
      </c>
      <c r="E24" s="93"/>
      <c r="F24" s="93"/>
      <c r="G24" s="93"/>
      <c r="H24" s="93"/>
      <c r="I24" s="93"/>
      <c r="J24" s="166"/>
      <c r="K24" s="117"/>
      <c r="L24" s="166"/>
      <c r="M24" s="173" t="s">
        <v>331</v>
      </c>
      <c r="N24" s="174">
        <v>4</v>
      </c>
      <c r="O24" s="167" t="s">
        <v>337</v>
      </c>
      <c r="P24" s="167"/>
      <c r="Q24" s="167"/>
      <c r="R24" s="167"/>
      <c r="S24" s="167"/>
      <c r="T24" s="167"/>
    </row>
    <row r="25" spans="1:27" ht="18" customHeight="1" x14ac:dyDescent="0.2">
      <c r="B25" s="61" t="s">
        <v>131</v>
      </c>
      <c r="C25" s="59">
        <v>3</v>
      </c>
      <c r="D25" s="93" t="s">
        <v>344</v>
      </c>
      <c r="E25" s="93"/>
      <c r="F25" s="93"/>
      <c r="G25" s="93"/>
      <c r="H25" s="93"/>
      <c r="I25" s="93"/>
      <c r="J25" s="166"/>
      <c r="K25" s="117"/>
      <c r="L25" s="166"/>
      <c r="M25" s="173" t="s">
        <v>332</v>
      </c>
      <c r="N25" s="174">
        <v>3</v>
      </c>
      <c r="O25" s="167" t="s">
        <v>338</v>
      </c>
      <c r="P25" s="167"/>
      <c r="Q25" s="167"/>
      <c r="R25" s="167"/>
      <c r="S25" s="167"/>
      <c r="T25" s="167"/>
    </row>
    <row r="26" spans="1:27" x14ac:dyDescent="0.2">
      <c r="B26" s="61" t="s">
        <v>73</v>
      </c>
      <c r="C26" s="59">
        <v>2</v>
      </c>
      <c r="D26" s="397" t="s">
        <v>343</v>
      </c>
      <c r="E26" s="397"/>
      <c r="F26" s="397"/>
      <c r="G26" s="397"/>
      <c r="H26" s="397"/>
      <c r="I26" s="397"/>
      <c r="M26" s="173" t="s">
        <v>73</v>
      </c>
      <c r="N26" s="174">
        <v>2</v>
      </c>
      <c r="O26" s="167" t="s">
        <v>339</v>
      </c>
      <c r="P26" s="167"/>
      <c r="Q26" s="167"/>
      <c r="R26" s="167"/>
      <c r="S26" s="167"/>
      <c r="T26" s="167"/>
    </row>
    <row r="27" spans="1:27" x14ac:dyDescent="0.2">
      <c r="B27" s="61" t="s">
        <v>134</v>
      </c>
      <c r="C27" s="59">
        <v>1</v>
      </c>
      <c r="D27" s="397" t="s">
        <v>346</v>
      </c>
      <c r="E27" s="397"/>
      <c r="F27" s="397"/>
      <c r="G27" s="397"/>
      <c r="H27" s="397"/>
      <c r="I27" s="397"/>
      <c r="M27" s="173" t="s">
        <v>333</v>
      </c>
      <c r="N27" s="174">
        <v>1</v>
      </c>
      <c r="O27" s="167" t="s">
        <v>340</v>
      </c>
      <c r="P27" s="167"/>
      <c r="Q27" s="167"/>
      <c r="R27" s="167"/>
      <c r="S27" s="167"/>
      <c r="T27" s="167"/>
    </row>
    <row r="28" spans="1:27" ht="12.75" customHeight="1" x14ac:dyDescent="0.2">
      <c r="C28" s="165">
        <v>0</v>
      </c>
      <c r="D28" s="397" t="s">
        <v>342</v>
      </c>
      <c r="E28" s="397"/>
      <c r="F28" s="397"/>
      <c r="G28" s="397"/>
      <c r="H28" s="397"/>
      <c r="I28" s="397"/>
      <c r="M28" s="173" t="s">
        <v>334</v>
      </c>
      <c r="N28" s="174">
        <v>0</v>
      </c>
      <c r="O28" s="167" t="s">
        <v>341</v>
      </c>
      <c r="P28" s="167"/>
      <c r="Q28" s="167"/>
      <c r="R28" s="167"/>
      <c r="S28" s="167"/>
      <c r="T28" s="167"/>
    </row>
    <row r="29" spans="1:27" ht="42.75" customHeight="1" x14ac:dyDescent="0.2">
      <c r="B29" s="417" t="s">
        <v>466</v>
      </c>
      <c r="C29" s="418"/>
      <c r="D29" s="418"/>
      <c r="E29" s="418"/>
      <c r="F29" s="418"/>
      <c r="G29" s="418"/>
      <c r="H29" s="418"/>
      <c r="I29" s="418"/>
      <c r="M29" s="490" t="s">
        <v>465</v>
      </c>
      <c r="N29" s="491"/>
      <c r="O29" s="491"/>
      <c r="P29" s="491"/>
      <c r="Q29" s="491"/>
      <c r="R29" s="491"/>
      <c r="S29" s="491"/>
      <c r="T29" s="491"/>
    </row>
    <row r="30" spans="1:27" x14ac:dyDescent="0.2">
      <c r="A30" s="50" t="s">
        <v>123</v>
      </c>
      <c r="B30" s="86" t="s">
        <v>328</v>
      </c>
      <c r="C30" s="58" t="s">
        <v>335</v>
      </c>
      <c r="G30" s="50"/>
      <c r="I30" s="90" t="str">
        <f>B30</f>
        <v>1.9.1</v>
      </c>
      <c r="J30" s="50" t="s">
        <v>79</v>
      </c>
      <c r="K30" s="115" t="s">
        <v>3</v>
      </c>
      <c r="M30" s="50" t="s">
        <v>123</v>
      </c>
      <c r="N30" s="50" t="s">
        <v>327</v>
      </c>
      <c r="O30" s="58" t="s">
        <v>329</v>
      </c>
      <c r="T30" s="90" t="str">
        <f>M30</f>
        <v>Criteria</v>
      </c>
      <c r="U30" s="50" t="s">
        <v>79</v>
      </c>
      <c r="V30" s="115" t="s">
        <v>3</v>
      </c>
    </row>
    <row r="31" spans="1:27" ht="12.75" customHeight="1" x14ac:dyDescent="0.2">
      <c r="C31" s="58" t="s">
        <v>336</v>
      </c>
      <c r="G31" s="50"/>
      <c r="I31" s="62">
        <v>3</v>
      </c>
      <c r="J31" s="81">
        <v>0.75</v>
      </c>
      <c r="K31" s="114">
        <f>I31*J31</f>
        <v>2.25</v>
      </c>
      <c r="O31" s="58" t="s">
        <v>330</v>
      </c>
      <c r="T31" s="62">
        <v>1</v>
      </c>
      <c r="U31" s="81">
        <v>0.25</v>
      </c>
      <c r="V31" s="114">
        <f>T31*U31</f>
        <v>0.25</v>
      </c>
      <c r="Y31" s="357" t="s">
        <v>324</v>
      </c>
      <c r="Z31" s="379"/>
      <c r="AA31" s="101">
        <f>K31+V31</f>
        <v>2.5</v>
      </c>
    </row>
    <row r="33" spans="1:27" ht="18" customHeight="1" x14ac:dyDescent="0.2">
      <c r="A33" s="413" t="str">
        <f>Criteria1.1.1!D40</f>
        <v>Social Sector</v>
      </c>
      <c r="B33" s="411"/>
      <c r="C33" s="411"/>
      <c r="D33" s="411"/>
      <c r="E33" s="73"/>
      <c r="F33" s="73"/>
      <c r="G33" s="73"/>
      <c r="H33" s="73"/>
      <c r="I33" s="73"/>
      <c r="J33" s="73"/>
      <c r="K33" s="116"/>
      <c r="L33" s="166"/>
      <c r="M33" s="72"/>
      <c r="N33" s="72" t="s">
        <v>19</v>
      </c>
      <c r="O33" s="72"/>
      <c r="P33" s="416"/>
      <c r="Q33" s="416"/>
      <c r="R33" s="416"/>
      <c r="S33" s="416"/>
      <c r="T33" s="72"/>
      <c r="U33" s="72"/>
    </row>
    <row r="34" spans="1:27" ht="18" customHeight="1" x14ac:dyDescent="0.2">
      <c r="A34" s="50"/>
      <c r="B34" s="61" t="s">
        <v>130</v>
      </c>
      <c r="C34" s="59">
        <v>4</v>
      </c>
      <c r="D34" s="93" t="s">
        <v>345</v>
      </c>
      <c r="E34" s="93"/>
      <c r="F34" s="93"/>
      <c r="G34" s="93"/>
      <c r="H34" s="93"/>
      <c r="I34" s="93"/>
      <c r="J34" s="166"/>
      <c r="K34" s="117"/>
      <c r="L34" s="166"/>
      <c r="M34" s="173" t="s">
        <v>331</v>
      </c>
      <c r="N34" s="174">
        <v>4</v>
      </c>
      <c r="O34" s="167" t="s">
        <v>337</v>
      </c>
      <c r="P34" s="167"/>
      <c r="Q34" s="167"/>
      <c r="R34" s="167"/>
      <c r="S34" s="167"/>
      <c r="T34" s="167"/>
    </row>
    <row r="35" spans="1:27" ht="18" customHeight="1" x14ac:dyDescent="0.2">
      <c r="B35" s="61" t="s">
        <v>131</v>
      </c>
      <c r="C35" s="59">
        <v>3</v>
      </c>
      <c r="D35" s="93" t="s">
        <v>344</v>
      </c>
      <c r="E35" s="93"/>
      <c r="F35" s="93"/>
      <c r="G35" s="93"/>
      <c r="H35" s="93"/>
      <c r="I35" s="93"/>
      <c r="J35" s="166"/>
      <c r="K35" s="117"/>
      <c r="L35" s="166"/>
      <c r="M35" s="173" t="s">
        <v>332</v>
      </c>
      <c r="N35" s="174">
        <v>3</v>
      </c>
      <c r="O35" s="167" t="s">
        <v>338</v>
      </c>
      <c r="P35" s="167"/>
      <c r="Q35" s="167"/>
      <c r="R35" s="167"/>
      <c r="S35" s="167"/>
      <c r="T35" s="167"/>
    </row>
    <row r="36" spans="1:27" x14ac:dyDescent="0.2">
      <c r="B36" s="61" t="s">
        <v>73</v>
      </c>
      <c r="C36" s="59">
        <v>2</v>
      </c>
      <c r="D36" s="397" t="s">
        <v>343</v>
      </c>
      <c r="E36" s="397"/>
      <c r="F36" s="397"/>
      <c r="G36" s="397"/>
      <c r="H36" s="397"/>
      <c r="I36" s="397"/>
      <c r="M36" s="173" t="s">
        <v>73</v>
      </c>
      <c r="N36" s="174">
        <v>2</v>
      </c>
      <c r="O36" s="167" t="s">
        <v>339</v>
      </c>
      <c r="P36" s="167"/>
      <c r="Q36" s="167"/>
      <c r="R36" s="167"/>
      <c r="S36" s="167"/>
      <c r="T36" s="167"/>
    </row>
    <row r="37" spans="1:27" x14ac:dyDescent="0.2">
      <c r="B37" s="61" t="s">
        <v>134</v>
      </c>
      <c r="C37" s="59">
        <v>1</v>
      </c>
      <c r="D37" s="397" t="s">
        <v>346</v>
      </c>
      <c r="E37" s="397"/>
      <c r="F37" s="397"/>
      <c r="G37" s="397"/>
      <c r="H37" s="397"/>
      <c r="I37" s="397"/>
      <c r="M37" s="173" t="s">
        <v>333</v>
      </c>
      <c r="N37" s="174">
        <v>1</v>
      </c>
      <c r="O37" s="167" t="s">
        <v>340</v>
      </c>
      <c r="P37" s="167"/>
      <c r="Q37" s="167"/>
      <c r="R37" s="167"/>
      <c r="S37" s="167"/>
      <c r="T37" s="167"/>
    </row>
    <row r="38" spans="1:27" ht="12.75" customHeight="1" x14ac:dyDescent="0.2">
      <c r="C38" s="165">
        <v>0</v>
      </c>
      <c r="D38" s="397" t="s">
        <v>342</v>
      </c>
      <c r="E38" s="397"/>
      <c r="F38" s="397"/>
      <c r="G38" s="397"/>
      <c r="H38" s="397"/>
      <c r="I38" s="397"/>
      <c r="M38" s="173" t="s">
        <v>334</v>
      </c>
      <c r="N38" s="174">
        <v>0</v>
      </c>
      <c r="O38" s="167" t="s">
        <v>341</v>
      </c>
      <c r="P38" s="167"/>
      <c r="Q38" s="167"/>
      <c r="R38" s="167"/>
      <c r="S38" s="167"/>
      <c r="T38" s="167"/>
    </row>
    <row r="39" spans="1:27" ht="42.75" customHeight="1" x14ac:dyDescent="0.2">
      <c r="B39" s="417" t="s">
        <v>466</v>
      </c>
      <c r="C39" s="418"/>
      <c r="D39" s="418"/>
      <c r="E39" s="418"/>
      <c r="F39" s="418"/>
      <c r="G39" s="418"/>
      <c r="H39" s="418"/>
      <c r="I39" s="418"/>
      <c r="M39" s="490" t="s">
        <v>465</v>
      </c>
      <c r="N39" s="491"/>
      <c r="O39" s="491"/>
      <c r="P39" s="491"/>
      <c r="Q39" s="491"/>
      <c r="R39" s="491"/>
      <c r="S39" s="491"/>
      <c r="T39" s="491"/>
    </row>
    <row r="40" spans="1:27" x14ac:dyDescent="0.2">
      <c r="A40" s="50" t="s">
        <v>123</v>
      </c>
      <c r="B40" s="86" t="s">
        <v>328</v>
      </c>
      <c r="C40" s="58" t="s">
        <v>335</v>
      </c>
      <c r="G40" s="50"/>
      <c r="I40" s="90" t="str">
        <f>B40</f>
        <v>1.9.1</v>
      </c>
      <c r="J40" s="50" t="s">
        <v>79</v>
      </c>
      <c r="K40" s="115" t="s">
        <v>3</v>
      </c>
      <c r="M40" s="50" t="s">
        <v>123</v>
      </c>
      <c r="N40" s="50" t="s">
        <v>327</v>
      </c>
      <c r="O40" s="58" t="s">
        <v>329</v>
      </c>
      <c r="T40" s="90" t="str">
        <f>M40</f>
        <v>Criteria</v>
      </c>
      <c r="U40" s="50" t="s">
        <v>79</v>
      </c>
      <c r="V40" s="115" t="s">
        <v>3</v>
      </c>
    </row>
    <row r="41" spans="1:27" ht="12.75" customHeight="1" x14ac:dyDescent="0.2">
      <c r="C41" s="58" t="s">
        <v>336</v>
      </c>
      <c r="G41" s="50"/>
      <c r="I41" s="62">
        <v>1</v>
      </c>
      <c r="J41" s="81">
        <v>0.75</v>
      </c>
      <c r="K41" s="114">
        <f>I41*J41</f>
        <v>0.75</v>
      </c>
      <c r="O41" s="58" t="s">
        <v>330</v>
      </c>
      <c r="T41" s="62">
        <v>1</v>
      </c>
      <c r="U41" s="81">
        <v>0.25</v>
      </c>
      <c r="V41" s="114">
        <f>T41*U41</f>
        <v>0.25</v>
      </c>
      <c r="Y41" s="357" t="s">
        <v>324</v>
      </c>
      <c r="Z41" s="379"/>
      <c r="AA41" s="101">
        <f>K41+V41</f>
        <v>1</v>
      </c>
    </row>
    <row r="43" spans="1:27" x14ac:dyDescent="0.2">
      <c r="A43" s="413" t="str">
        <f>Criteria1.1.1!D55</f>
        <v>Transport</v>
      </c>
      <c r="B43" s="411"/>
      <c r="C43" s="411"/>
      <c r="D43" s="411"/>
      <c r="E43" s="73"/>
      <c r="F43" s="73"/>
      <c r="G43" s="73"/>
      <c r="H43" s="73"/>
      <c r="I43" s="73"/>
      <c r="J43" s="73"/>
      <c r="K43" s="116"/>
      <c r="L43" s="166"/>
      <c r="M43" s="72"/>
      <c r="N43" s="72" t="s">
        <v>19</v>
      </c>
      <c r="O43" s="72"/>
      <c r="P43" s="416"/>
      <c r="Q43" s="416"/>
      <c r="R43" s="416"/>
      <c r="S43" s="416"/>
      <c r="T43" s="72"/>
      <c r="U43" s="72"/>
    </row>
    <row r="44" spans="1:27" x14ac:dyDescent="0.2">
      <c r="A44" s="50"/>
      <c r="B44" s="61" t="s">
        <v>130</v>
      </c>
      <c r="C44" s="59">
        <v>4</v>
      </c>
      <c r="D44" s="93" t="s">
        <v>345</v>
      </c>
      <c r="E44" s="93"/>
      <c r="F44" s="93"/>
      <c r="G44" s="93"/>
      <c r="H44" s="93"/>
      <c r="I44" s="93"/>
      <c r="J44" s="166"/>
      <c r="K44" s="117"/>
      <c r="L44" s="166"/>
      <c r="M44" s="173" t="s">
        <v>331</v>
      </c>
      <c r="N44" s="174">
        <v>4</v>
      </c>
      <c r="O44" s="167" t="s">
        <v>337</v>
      </c>
      <c r="P44" s="167"/>
      <c r="Q44" s="167"/>
      <c r="R44" s="167"/>
      <c r="S44" s="167"/>
      <c r="T44" s="167"/>
    </row>
    <row r="45" spans="1:27" x14ac:dyDescent="0.2">
      <c r="B45" s="61" t="s">
        <v>131</v>
      </c>
      <c r="C45" s="59">
        <v>3</v>
      </c>
      <c r="D45" s="93" t="s">
        <v>344</v>
      </c>
      <c r="E45" s="93"/>
      <c r="F45" s="93"/>
      <c r="G45" s="93"/>
      <c r="H45" s="93"/>
      <c r="I45" s="93"/>
      <c r="J45" s="166"/>
      <c r="K45" s="117"/>
      <c r="L45" s="166"/>
      <c r="M45" s="173" t="s">
        <v>332</v>
      </c>
      <c r="N45" s="174">
        <v>3</v>
      </c>
      <c r="O45" s="167" t="s">
        <v>338</v>
      </c>
      <c r="P45" s="167"/>
      <c r="Q45" s="167"/>
      <c r="R45" s="167"/>
      <c r="S45" s="167"/>
      <c r="T45" s="167"/>
    </row>
    <row r="46" spans="1:27" x14ac:dyDescent="0.2">
      <c r="B46" s="61" t="s">
        <v>73</v>
      </c>
      <c r="C46" s="59">
        <v>2</v>
      </c>
      <c r="D46" s="397" t="s">
        <v>343</v>
      </c>
      <c r="E46" s="397"/>
      <c r="F46" s="397"/>
      <c r="G46" s="397"/>
      <c r="H46" s="397"/>
      <c r="I46" s="397"/>
      <c r="M46" s="173" t="s">
        <v>73</v>
      </c>
      <c r="N46" s="174">
        <v>2</v>
      </c>
      <c r="O46" s="167" t="s">
        <v>339</v>
      </c>
      <c r="P46" s="167"/>
      <c r="Q46" s="167"/>
      <c r="R46" s="167"/>
      <c r="S46" s="167"/>
      <c r="T46" s="167"/>
    </row>
    <row r="47" spans="1:27" x14ac:dyDescent="0.2">
      <c r="B47" s="61" t="s">
        <v>134</v>
      </c>
      <c r="C47" s="59">
        <v>1</v>
      </c>
      <c r="D47" s="397" t="s">
        <v>346</v>
      </c>
      <c r="E47" s="397"/>
      <c r="F47" s="397"/>
      <c r="G47" s="397"/>
      <c r="H47" s="397"/>
      <c r="I47" s="397"/>
      <c r="M47" s="173" t="s">
        <v>333</v>
      </c>
      <c r="N47" s="174">
        <v>1</v>
      </c>
      <c r="O47" s="167" t="s">
        <v>340</v>
      </c>
      <c r="P47" s="167"/>
      <c r="Q47" s="167"/>
      <c r="R47" s="167"/>
      <c r="S47" s="167"/>
      <c r="T47" s="167"/>
    </row>
    <row r="48" spans="1:27" x14ac:dyDescent="0.2">
      <c r="C48" s="165">
        <v>0</v>
      </c>
      <c r="D48" s="397" t="s">
        <v>342</v>
      </c>
      <c r="E48" s="397"/>
      <c r="F48" s="397"/>
      <c r="G48" s="397"/>
      <c r="H48" s="397"/>
      <c r="I48" s="397"/>
      <c r="M48" s="173" t="s">
        <v>334</v>
      </c>
      <c r="N48" s="174">
        <v>0</v>
      </c>
      <c r="O48" s="167" t="s">
        <v>341</v>
      </c>
      <c r="P48" s="167"/>
      <c r="Q48" s="167"/>
      <c r="R48" s="167"/>
      <c r="S48" s="167"/>
      <c r="T48" s="167"/>
    </row>
    <row r="50" spans="1:27" x14ac:dyDescent="0.2">
      <c r="A50" s="50" t="s">
        <v>123</v>
      </c>
      <c r="B50" s="86" t="s">
        <v>328</v>
      </c>
      <c r="C50" s="58" t="s">
        <v>335</v>
      </c>
      <c r="G50" s="50"/>
      <c r="I50" s="90" t="str">
        <f>B50</f>
        <v>1.9.1</v>
      </c>
      <c r="J50" s="50" t="s">
        <v>79</v>
      </c>
      <c r="K50" s="115" t="s">
        <v>3</v>
      </c>
      <c r="M50" s="50" t="s">
        <v>123</v>
      </c>
      <c r="N50" s="50" t="s">
        <v>327</v>
      </c>
      <c r="O50" s="58" t="s">
        <v>329</v>
      </c>
      <c r="T50" s="90" t="str">
        <f>M50</f>
        <v>Criteria</v>
      </c>
      <c r="U50" s="50" t="s">
        <v>79</v>
      </c>
      <c r="V50" s="115" t="s">
        <v>3</v>
      </c>
    </row>
    <row r="51" spans="1:27" ht="12.75" customHeight="1" x14ac:dyDescent="0.2">
      <c r="C51" s="58" t="s">
        <v>336</v>
      </c>
      <c r="G51" s="50"/>
      <c r="I51" s="62">
        <v>1</v>
      </c>
      <c r="J51" s="81">
        <v>0.75</v>
      </c>
      <c r="K51" s="114">
        <f>I51*J51</f>
        <v>0.75</v>
      </c>
      <c r="O51" s="58" t="s">
        <v>330</v>
      </c>
      <c r="T51" s="62">
        <v>0</v>
      </c>
      <c r="U51" s="81">
        <v>0.25</v>
      </c>
      <c r="V51" s="114">
        <f>T51*U51</f>
        <v>0</v>
      </c>
      <c r="Y51" s="357" t="s">
        <v>324</v>
      </c>
      <c r="Z51" s="379"/>
      <c r="AA51" s="101">
        <f>K51+V51</f>
        <v>0.75</v>
      </c>
    </row>
    <row r="53" spans="1:27" x14ac:dyDescent="0.2">
      <c r="A53" s="410" t="s">
        <v>66</v>
      </c>
      <c r="B53" s="411"/>
      <c r="C53" s="411"/>
      <c r="D53" s="411"/>
      <c r="E53" s="73"/>
      <c r="F53" s="73"/>
      <c r="G53" s="73"/>
      <c r="H53" s="73"/>
      <c r="I53" s="73"/>
      <c r="J53" s="73"/>
      <c r="K53" s="116"/>
      <c r="L53" s="166"/>
      <c r="M53" s="72"/>
      <c r="N53" s="72" t="s">
        <v>19</v>
      </c>
      <c r="O53" s="72"/>
      <c r="P53" s="416"/>
      <c r="Q53" s="416"/>
      <c r="R53" s="416"/>
      <c r="S53" s="416"/>
      <c r="T53" s="72"/>
      <c r="U53" s="72"/>
    </row>
    <row r="54" spans="1:27" x14ac:dyDescent="0.2">
      <c r="A54" s="50"/>
      <c r="B54" s="61" t="s">
        <v>130</v>
      </c>
      <c r="C54" s="59">
        <v>4</v>
      </c>
      <c r="D54" s="93" t="s">
        <v>345</v>
      </c>
      <c r="E54" s="93"/>
      <c r="F54" s="93"/>
      <c r="G54" s="93"/>
      <c r="H54" s="93"/>
      <c r="I54" s="93"/>
      <c r="J54" s="166"/>
      <c r="K54" s="117"/>
      <c r="L54" s="166"/>
      <c r="M54" s="173" t="s">
        <v>331</v>
      </c>
      <c r="N54" s="174">
        <v>4</v>
      </c>
      <c r="O54" s="167" t="s">
        <v>337</v>
      </c>
      <c r="P54" s="167"/>
      <c r="Q54" s="167"/>
      <c r="R54" s="167"/>
      <c r="S54" s="167"/>
      <c r="T54" s="167"/>
    </row>
    <row r="55" spans="1:27" x14ac:dyDescent="0.2">
      <c r="B55" s="61" t="s">
        <v>131</v>
      </c>
      <c r="C55" s="59">
        <v>3</v>
      </c>
      <c r="D55" s="93" t="s">
        <v>344</v>
      </c>
      <c r="E55" s="93"/>
      <c r="F55" s="93"/>
      <c r="G55" s="93"/>
      <c r="H55" s="93"/>
      <c r="I55" s="93"/>
      <c r="J55" s="166"/>
      <c r="K55" s="117"/>
      <c r="L55" s="166"/>
      <c r="M55" s="173" t="s">
        <v>332</v>
      </c>
      <c r="N55" s="174">
        <v>3</v>
      </c>
      <c r="O55" s="167" t="s">
        <v>338</v>
      </c>
      <c r="P55" s="167"/>
      <c r="Q55" s="167"/>
      <c r="R55" s="167"/>
      <c r="S55" s="167"/>
      <c r="T55" s="167"/>
    </row>
    <row r="56" spans="1:27" x14ac:dyDescent="0.2">
      <c r="B56" s="61" t="s">
        <v>73</v>
      </c>
      <c r="C56" s="59">
        <v>2</v>
      </c>
      <c r="D56" s="397" t="s">
        <v>343</v>
      </c>
      <c r="E56" s="397"/>
      <c r="F56" s="397"/>
      <c r="G56" s="397"/>
      <c r="H56" s="397"/>
      <c r="I56" s="397"/>
      <c r="M56" s="173" t="s">
        <v>73</v>
      </c>
      <c r="N56" s="174">
        <v>2</v>
      </c>
      <c r="O56" s="167" t="s">
        <v>339</v>
      </c>
      <c r="P56" s="167"/>
      <c r="Q56" s="167"/>
      <c r="R56" s="167"/>
      <c r="S56" s="167"/>
      <c r="T56" s="167"/>
    </row>
    <row r="57" spans="1:27" x14ac:dyDescent="0.2">
      <c r="B57" s="61" t="s">
        <v>134</v>
      </c>
      <c r="C57" s="59">
        <v>1</v>
      </c>
      <c r="D57" s="397" t="s">
        <v>346</v>
      </c>
      <c r="E57" s="397"/>
      <c r="F57" s="397"/>
      <c r="G57" s="397"/>
      <c r="H57" s="397"/>
      <c r="I57" s="397"/>
      <c r="M57" s="173" t="s">
        <v>333</v>
      </c>
      <c r="N57" s="174">
        <v>1</v>
      </c>
      <c r="O57" s="167" t="s">
        <v>340</v>
      </c>
      <c r="P57" s="167"/>
      <c r="Q57" s="167"/>
      <c r="R57" s="167"/>
      <c r="S57" s="167"/>
      <c r="T57" s="167"/>
    </row>
    <row r="58" spans="1:27" x14ac:dyDescent="0.2">
      <c r="C58" s="165">
        <v>0</v>
      </c>
      <c r="D58" s="397" t="s">
        <v>342</v>
      </c>
      <c r="E58" s="397"/>
      <c r="F58" s="397"/>
      <c r="G58" s="397"/>
      <c r="H58" s="397"/>
      <c r="I58" s="397"/>
      <c r="M58" s="173" t="s">
        <v>334</v>
      </c>
      <c r="N58" s="174">
        <v>0</v>
      </c>
      <c r="O58" s="167" t="s">
        <v>341</v>
      </c>
      <c r="P58" s="167"/>
      <c r="Q58" s="167"/>
      <c r="R58" s="167"/>
      <c r="S58" s="167"/>
      <c r="T58" s="167"/>
    </row>
    <row r="60" spans="1:27" x14ac:dyDescent="0.2">
      <c r="A60" s="50" t="s">
        <v>123</v>
      </c>
      <c r="B60" s="86" t="s">
        <v>328</v>
      </c>
      <c r="C60" s="58" t="s">
        <v>335</v>
      </c>
      <c r="G60" s="50"/>
      <c r="I60" s="90" t="str">
        <f>B60</f>
        <v>1.9.1</v>
      </c>
      <c r="J60" s="50" t="s">
        <v>79</v>
      </c>
      <c r="K60" s="115" t="s">
        <v>3</v>
      </c>
      <c r="M60" s="50" t="s">
        <v>123</v>
      </c>
      <c r="N60" s="50" t="s">
        <v>327</v>
      </c>
      <c r="O60" s="58" t="s">
        <v>329</v>
      </c>
      <c r="T60" s="90" t="str">
        <f>M60</f>
        <v>Criteria</v>
      </c>
      <c r="U60" s="50" t="s">
        <v>79</v>
      </c>
      <c r="V60" s="115" t="s">
        <v>3</v>
      </c>
    </row>
    <row r="61" spans="1:27" ht="12.75" customHeight="1" x14ac:dyDescent="0.2">
      <c r="C61" s="58" t="s">
        <v>336</v>
      </c>
      <c r="G61" s="50"/>
      <c r="I61" s="62">
        <v>0</v>
      </c>
      <c r="J61" s="81">
        <v>0.75</v>
      </c>
      <c r="K61" s="114">
        <f>I61*J61</f>
        <v>0</v>
      </c>
      <c r="O61" s="58" t="s">
        <v>330</v>
      </c>
      <c r="T61" s="62">
        <v>0</v>
      </c>
      <c r="U61" s="81">
        <v>0.25</v>
      </c>
      <c r="V61" s="114">
        <f>T61*U61</f>
        <v>0</v>
      </c>
      <c r="Y61" s="357" t="s">
        <v>324</v>
      </c>
      <c r="Z61" s="379"/>
      <c r="AA61" s="101">
        <f>K61+V61</f>
        <v>0</v>
      </c>
    </row>
    <row r="63" spans="1:27" x14ac:dyDescent="0.2">
      <c r="A63" s="488" t="str">
        <f>Criteria1.1.1!D78</f>
        <v>Private  Sector Development Competitiveness</v>
      </c>
      <c r="B63" s="489"/>
      <c r="C63" s="489"/>
      <c r="D63" s="489"/>
      <c r="E63" s="489"/>
      <c r="F63" s="73"/>
      <c r="G63" s="73"/>
      <c r="H63" s="73"/>
      <c r="I63" s="73"/>
      <c r="J63" s="73"/>
      <c r="K63" s="116"/>
      <c r="L63" s="213"/>
      <c r="M63" s="72"/>
      <c r="N63" s="72" t="s">
        <v>19</v>
      </c>
      <c r="O63" s="72"/>
      <c r="P63" s="416"/>
      <c r="Q63" s="416"/>
      <c r="R63" s="416"/>
      <c r="S63" s="416"/>
      <c r="T63" s="72"/>
      <c r="U63" s="72"/>
    </row>
    <row r="64" spans="1:27" x14ac:dyDescent="0.2">
      <c r="A64" s="50"/>
      <c r="B64" s="61" t="s">
        <v>130</v>
      </c>
      <c r="C64" s="59">
        <v>4</v>
      </c>
      <c r="D64" s="93" t="s">
        <v>345</v>
      </c>
      <c r="E64" s="93"/>
      <c r="F64" s="93"/>
      <c r="G64" s="93"/>
      <c r="H64" s="93"/>
      <c r="I64" s="93"/>
      <c r="J64" s="213"/>
      <c r="K64" s="117"/>
      <c r="L64" s="213"/>
      <c r="M64" s="173" t="s">
        <v>331</v>
      </c>
      <c r="N64" s="174">
        <v>4</v>
      </c>
      <c r="O64" s="216" t="s">
        <v>337</v>
      </c>
      <c r="P64" s="216"/>
      <c r="Q64" s="216"/>
      <c r="R64" s="216"/>
      <c r="S64" s="216"/>
      <c r="T64" s="216"/>
    </row>
    <row r="65" spans="1:27" x14ac:dyDescent="0.2">
      <c r="B65" s="61" t="s">
        <v>131</v>
      </c>
      <c r="C65" s="59">
        <v>3</v>
      </c>
      <c r="D65" s="93" t="s">
        <v>344</v>
      </c>
      <c r="E65" s="93"/>
      <c r="F65" s="93"/>
      <c r="G65" s="93"/>
      <c r="H65" s="93"/>
      <c r="I65" s="93"/>
      <c r="J65" s="213"/>
      <c r="K65" s="117"/>
      <c r="L65" s="213"/>
      <c r="M65" s="173" t="s">
        <v>332</v>
      </c>
      <c r="N65" s="174">
        <v>3</v>
      </c>
      <c r="O65" s="216" t="s">
        <v>338</v>
      </c>
      <c r="P65" s="216"/>
      <c r="Q65" s="216"/>
      <c r="R65" s="216"/>
      <c r="S65" s="216"/>
      <c r="T65" s="216"/>
    </row>
    <row r="66" spans="1:27" x14ac:dyDescent="0.2">
      <c r="B66" s="61" t="s">
        <v>73</v>
      </c>
      <c r="C66" s="59">
        <v>2</v>
      </c>
      <c r="D66" s="397" t="s">
        <v>343</v>
      </c>
      <c r="E66" s="397"/>
      <c r="F66" s="397"/>
      <c r="G66" s="397"/>
      <c r="H66" s="397"/>
      <c r="I66" s="397"/>
      <c r="M66" s="173" t="s">
        <v>73</v>
      </c>
      <c r="N66" s="174">
        <v>2</v>
      </c>
      <c r="O66" s="216" t="s">
        <v>339</v>
      </c>
      <c r="P66" s="216"/>
      <c r="Q66" s="216"/>
      <c r="R66" s="216"/>
      <c r="S66" s="216"/>
      <c r="T66" s="216"/>
    </row>
    <row r="67" spans="1:27" x14ac:dyDescent="0.2">
      <c r="B67" s="61" t="s">
        <v>134</v>
      </c>
      <c r="C67" s="59">
        <v>1</v>
      </c>
      <c r="D67" s="397" t="s">
        <v>346</v>
      </c>
      <c r="E67" s="397"/>
      <c r="F67" s="397"/>
      <c r="G67" s="397"/>
      <c r="H67" s="397"/>
      <c r="I67" s="397"/>
      <c r="M67" s="173" t="s">
        <v>333</v>
      </c>
      <c r="N67" s="174">
        <v>1</v>
      </c>
      <c r="O67" s="216" t="s">
        <v>340</v>
      </c>
      <c r="P67" s="216"/>
      <c r="Q67" s="216"/>
      <c r="R67" s="216"/>
      <c r="S67" s="216"/>
      <c r="T67" s="216"/>
    </row>
    <row r="68" spans="1:27" x14ac:dyDescent="0.2">
      <c r="C68" s="211">
        <v>0</v>
      </c>
      <c r="D68" s="397" t="s">
        <v>342</v>
      </c>
      <c r="E68" s="397"/>
      <c r="F68" s="397"/>
      <c r="G68" s="397"/>
      <c r="H68" s="397"/>
      <c r="I68" s="397"/>
      <c r="M68" s="173" t="s">
        <v>334</v>
      </c>
      <c r="N68" s="174">
        <v>0</v>
      </c>
      <c r="O68" s="216" t="s">
        <v>341</v>
      </c>
      <c r="P68" s="216"/>
      <c r="Q68" s="216"/>
      <c r="R68" s="216"/>
      <c r="S68" s="216"/>
      <c r="T68" s="216"/>
    </row>
    <row r="70" spans="1:27" x14ac:dyDescent="0.2">
      <c r="A70" s="50" t="s">
        <v>123</v>
      </c>
      <c r="B70" s="86" t="s">
        <v>328</v>
      </c>
      <c r="C70" s="58" t="s">
        <v>335</v>
      </c>
      <c r="G70" s="50"/>
      <c r="I70" s="90" t="str">
        <f>B70</f>
        <v>1.9.1</v>
      </c>
      <c r="J70" s="50" t="s">
        <v>79</v>
      </c>
      <c r="K70" s="115" t="s">
        <v>3</v>
      </c>
      <c r="M70" s="50" t="s">
        <v>123</v>
      </c>
      <c r="N70" s="50" t="s">
        <v>327</v>
      </c>
      <c r="O70" s="58" t="s">
        <v>329</v>
      </c>
      <c r="T70" s="90" t="str">
        <f>M70</f>
        <v>Criteria</v>
      </c>
      <c r="U70" s="50" t="s">
        <v>79</v>
      </c>
      <c r="V70" s="115" t="s">
        <v>3</v>
      </c>
    </row>
    <row r="71" spans="1:27" ht="12.75" customHeight="1" x14ac:dyDescent="0.2">
      <c r="C71" s="58" t="s">
        <v>336</v>
      </c>
      <c r="G71" s="50"/>
      <c r="I71" s="62">
        <v>0</v>
      </c>
      <c r="J71" s="81">
        <v>0.75</v>
      </c>
      <c r="K71" s="114">
        <f>I71*J71</f>
        <v>0</v>
      </c>
      <c r="O71" s="58" t="s">
        <v>330</v>
      </c>
      <c r="T71" s="62">
        <v>0</v>
      </c>
      <c r="U71" s="81">
        <v>0.25</v>
      </c>
      <c r="V71" s="114">
        <f>T71*U71</f>
        <v>0</v>
      </c>
      <c r="Y71" s="357" t="s">
        <v>324</v>
      </c>
      <c r="Z71" s="379"/>
      <c r="AA71" s="101">
        <f>K71+V71</f>
        <v>0</v>
      </c>
    </row>
    <row r="73" spans="1:27" x14ac:dyDescent="0.2">
      <c r="A73" s="414">
        <f>Criteria1.1.1!D89</f>
        <v>0</v>
      </c>
      <c r="B73" s="415"/>
      <c r="C73" s="415"/>
      <c r="D73" s="415"/>
      <c r="E73" s="415"/>
      <c r="F73" s="73"/>
      <c r="G73" s="73"/>
      <c r="H73" s="73"/>
      <c r="I73" s="73"/>
      <c r="J73" s="73"/>
      <c r="K73" s="116"/>
      <c r="L73" s="213"/>
      <c r="M73" s="72"/>
      <c r="N73" s="72" t="s">
        <v>19</v>
      </c>
      <c r="O73" s="72"/>
      <c r="P73" s="416"/>
      <c r="Q73" s="416"/>
      <c r="R73" s="416"/>
      <c r="S73" s="416"/>
      <c r="T73" s="72"/>
      <c r="U73" s="72"/>
    </row>
    <row r="74" spans="1:27" x14ac:dyDescent="0.2">
      <c r="A74" s="50"/>
      <c r="B74" s="61" t="s">
        <v>130</v>
      </c>
      <c r="C74" s="59">
        <v>4</v>
      </c>
      <c r="D74" s="93" t="s">
        <v>345</v>
      </c>
      <c r="E74" s="93"/>
      <c r="F74" s="93"/>
      <c r="G74" s="93"/>
      <c r="H74" s="93"/>
      <c r="I74" s="93"/>
      <c r="J74" s="213"/>
      <c r="K74" s="117"/>
      <c r="L74" s="213"/>
      <c r="M74" s="173" t="s">
        <v>331</v>
      </c>
      <c r="N74" s="174">
        <v>4</v>
      </c>
      <c r="O74" s="216" t="s">
        <v>337</v>
      </c>
      <c r="P74" s="216"/>
      <c r="Q74" s="216"/>
      <c r="R74" s="216"/>
      <c r="S74" s="216"/>
      <c r="T74" s="216"/>
    </row>
    <row r="75" spans="1:27" x14ac:dyDescent="0.2">
      <c r="B75" s="61" t="s">
        <v>131</v>
      </c>
      <c r="C75" s="59">
        <v>3</v>
      </c>
      <c r="D75" s="93" t="s">
        <v>344</v>
      </c>
      <c r="E75" s="93"/>
      <c r="F75" s="93"/>
      <c r="G75" s="93"/>
      <c r="H75" s="93"/>
      <c r="I75" s="93"/>
      <c r="J75" s="213"/>
      <c r="K75" s="117"/>
      <c r="L75" s="213"/>
      <c r="M75" s="173" t="s">
        <v>332</v>
      </c>
      <c r="N75" s="174">
        <v>3</v>
      </c>
      <c r="O75" s="216" t="s">
        <v>338</v>
      </c>
      <c r="P75" s="216"/>
      <c r="Q75" s="216"/>
      <c r="R75" s="216"/>
      <c r="S75" s="216"/>
      <c r="T75" s="216"/>
    </row>
    <row r="76" spans="1:27" x14ac:dyDescent="0.2">
      <c r="B76" s="61" t="s">
        <v>73</v>
      </c>
      <c r="C76" s="59">
        <v>2</v>
      </c>
      <c r="D76" s="397" t="s">
        <v>343</v>
      </c>
      <c r="E76" s="397"/>
      <c r="F76" s="397"/>
      <c r="G76" s="397"/>
      <c r="H76" s="397"/>
      <c r="I76" s="397"/>
      <c r="M76" s="173" t="s">
        <v>73</v>
      </c>
      <c r="N76" s="174">
        <v>2</v>
      </c>
      <c r="O76" s="216" t="s">
        <v>339</v>
      </c>
      <c r="P76" s="216"/>
      <c r="Q76" s="216"/>
      <c r="R76" s="216"/>
      <c r="S76" s="216"/>
      <c r="T76" s="216"/>
    </row>
    <row r="77" spans="1:27" x14ac:dyDescent="0.2">
      <c r="B77" s="61" t="s">
        <v>134</v>
      </c>
      <c r="C77" s="59">
        <v>1</v>
      </c>
      <c r="D77" s="397" t="s">
        <v>346</v>
      </c>
      <c r="E77" s="397"/>
      <c r="F77" s="397"/>
      <c r="G77" s="397"/>
      <c r="H77" s="397"/>
      <c r="I77" s="397"/>
      <c r="M77" s="173" t="s">
        <v>333</v>
      </c>
      <c r="N77" s="174">
        <v>1</v>
      </c>
      <c r="O77" s="216" t="s">
        <v>340</v>
      </c>
      <c r="P77" s="216"/>
      <c r="Q77" s="216"/>
      <c r="R77" s="216"/>
      <c r="S77" s="216"/>
      <c r="T77" s="216"/>
    </row>
    <row r="78" spans="1:27" x14ac:dyDescent="0.2">
      <c r="C78" s="211">
        <v>0</v>
      </c>
      <c r="D78" s="397" t="s">
        <v>342</v>
      </c>
      <c r="E78" s="397"/>
      <c r="F78" s="397"/>
      <c r="G78" s="397"/>
      <c r="H78" s="397"/>
      <c r="I78" s="397"/>
      <c r="M78" s="173" t="s">
        <v>334</v>
      </c>
      <c r="N78" s="174">
        <v>0</v>
      </c>
      <c r="O78" s="216" t="s">
        <v>341</v>
      </c>
      <c r="P78" s="216"/>
      <c r="Q78" s="216"/>
      <c r="R78" s="216"/>
      <c r="S78" s="216"/>
      <c r="T78" s="216"/>
    </row>
    <row r="80" spans="1:27" x14ac:dyDescent="0.2">
      <c r="A80" s="50" t="s">
        <v>123</v>
      </c>
      <c r="B80" s="86" t="s">
        <v>328</v>
      </c>
      <c r="C80" s="58" t="s">
        <v>335</v>
      </c>
      <c r="G80" s="50"/>
      <c r="I80" s="90" t="str">
        <f>B80</f>
        <v>1.9.1</v>
      </c>
      <c r="J80" s="50" t="s">
        <v>79</v>
      </c>
      <c r="K80" s="115" t="s">
        <v>3</v>
      </c>
      <c r="M80" s="50" t="s">
        <v>123</v>
      </c>
      <c r="N80" s="50" t="s">
        <v>327</v>
      </c>
      <c r="O80" s="58" t="s">
        <v>329</v>
      </c>
      <c r="T80" s="90" t="str">
        <f>M80</f>
        <v>Criteria</v>
      </c>
      <c r="U80" s="50" t="s">
        <v>79</v>
      </c>
      <c r="V80" s="115" t="s">
        <v>3</v>
      </c>
    </row>
    <row r="81" spans="1:27" ht="12.75" customHeight="1" x14ac:dyDescent="0.2">
      <c r="C81" s="58" t="s">
        <v>336</v>
      </c>
      <c r="G81" s="50"/>
      <c r="I81" s="62">
        <v>2</v>
      </c>
      <c r="J81" s="81">
        <v>0.75</v>
      </c>
      <c r="K81" s="114">
        <f>I81*J81</f>
        <v>1.5</v>
      </c>
      <c r="O81" s="58" t="s">
        <v>330</v>
      </c>
      <c r="T81" s="62">
        <v>2</v>
      </c>
      <c r="U81" s="81">
        <v>0.25</v>
      </c>
      <c r="V81" s="114">
        <f>T81*U81</f>
        <v>0.5</v>
      </c>
      <c r="Y81" s="357" t="s">
        <v>324</v>
      </c>
      <c r="Z81" s="379"/>
      <c r="AA81" s="101">
        <f>K81+V81</f>
        <v>2</v>
      </c>
    </row>
    <row r="83" spans="1:27" x14ac:dyDescent="0.2">
      <c r="A83" s="414">
        <f>Criteria1.1.1!D104</f>
        <v>0</v>
      </c>
      <c r="B83" s="415"/>
      <c r="C83" s="415"/>
      <c r="D83" s="415"/>
      <c r="E83" s="415"/>
      <c r="F83" s="73"/>
      <c r="G83" s="73"/>
      <c r="H83" s="73"/>
      <c r="I83" s="73"/>
      <c r="J83" s="73"/>
      <c r="K83" s="116"/>
      <c r="L83" s="213"/>
      <c r="M83" s="72"/>
      <c r="N83" s="72" t="s">
        <v>19</v>
      </c>
      <c r="O83" s="72"/>
      <c r="P83" s="416"/>
      <c r="Q83" s="416"/>
      <c r="R83" s="416"/>
      <c r="S83" s="416"/>
      <c r="T83" s="72"/>
      <c r="U83" s="72"/>
    </row>
    <row r="84" spans="1:27" x14ac:dyDescent="0.2">
      <c r="A84" s="50"/>
      <c r="B84" s="61" t="s">
        <v>130</v>
      </c>
      <c r="C84" s="59">
        <v>4</v>
      </c>
      <c r="D84" s="93" t="s">
        <v>345</v>
      </c>
      <c r="E84" s="93"/>
      <c r="F84" s="93"/>
      <c r="G84" s="93"/>
      <c r="H84" s="93"/>
      <c r="I84" s="93"/>
      <c r="J84" s="213"/>
      <c r="K84" s="117"/>
      <c r="L84" s="213"/>
      <c r="M84" s="173" t="s">
        <v>331</v>
      </c>
      <c r="N84" s="174">
        <v>4</v>
      </c>
      <c r="O84" s="216" t="s">
        <v>337</v>
      </c>
      <c r="P84" s="216"/>
      <c r="Q84" s="216"/>
      <c r="R84" s="216"/>
      <c r="S84" s="216"/>
      <c r="T84" s="216"/>
    </row>
    <row r="85" spans="1:27" x14ac:dyDescent="0.2">
      <c r="B85" s="61" t="s">
        <v>131</v>
      </c>
      <c r="C85" s="59">
        <v>3</v>
      </c>
      <c r="D85" s="93" t="s">
        <v>344</v>
      </c>
      <c r="E85" s="93"/>
      <c r="F85" s="93"/>
      <c r="G85" s="93"/>
      <c r="H85" s="93"/>
      <c r="I85" s="93"/>
      <c r="J85" s="213"/>
      <c r="K85" s="117"/>
      <c r="L85" s="213"/>
      <c r="M85" s="173" t="s">
        <v>332</v>
      </c>
      <c r="N85" s="174">
        <v>3</v>
      </c>
      <c r="O85" s="216" t="s">
        <v>338</v>
      </c>
      <c r="P85" s="216"/>
      <c r="Q85" s="216"/>
      <c r="R85" s="216"/>
      <c r="S85" s="216"/>
      <c r="T85" s="216"/>
    </row>
    <row r="86" spans="1:27" x14ac:dyDescent="0.2">
      <c r="B86" s="61" t="s">
        <v>73</v>
      </c>
      <c r="C86" s="59">
        <v>2</v>
      </c>
      <c r="D86" s="397" t="s">
        <v>343</v>
      </c>
      <c r="E86" s="397"/>
      <c r="F86" s="397"/>
      <c r="G86" s="397"/>
      <c r="H86" s="397"/>
      <c r="I86" s="397"/>
      <c r="M86" s="173" t="s">
        <v>73</v>
      </c>
      <c r="N86" s="174">
        <v>2</v>
      </c>
      <c r="O86" s="216" t="s">
        <v>339</v>
      </c>
      <c r="P86" s="216"/>
      <c r="Q86" s="216"/>
      <c r="R86" s="216"/>
      <c r="S86" s="216"/>
      <c r="T86" s="216"/>
    </row>
    <row r="87" spans="1:27" x14ac:dyDescent="0.2">
      <c r="B87" s="61" t="s">
        <v>134</v>
      </c>
      <c r="C87" s="59">
        <v>1</v>
      </c>
      <c r="D87" s="397" t="s">
        <v>346</v>
      </c>
      <c r="E87" s="397"/>
      <c r="F87" s="397"/>
      <c r="G87" s="397"/>
      <c r="H87" s="397"/>
      <c r="I87" s="397"/>
      <c r="M87" s="173" t="s">
        <v>333</v>
      </c>
      <c r="N87" s="174">
        <v>1</v>
      </c>
      <c r="O87" s="216" t="s">
        <v>340</v>
      </c>
      <c r="P87" s="216"/>
      <c r="Q87" s="216"/>
      <c r="R87" s="216"/>
      <c r="S87" s="216"/>
      <c r="T87" s="216"/>
    </row>
    <row r="88" spans="1:27" x14ac:dyDescent="0.2">
      <c r="C88" s="211">
        <v>0</v>
      </c>
      <c r="D88" s="397" t="s">
        <v>342</v>
      </c>
      <c r="E88" s="397"/>
      <c r="F88" s="397"/>
      <c r="G88" s="397"/>
      <c r="H88" s="397"/>
      <c r="I88" s="397"/>
      <c r="M88" s="173" t="s">
        <v>334</v>
      </c>
      <c r="N88" s="174">
        <v>0</v>
      </c>
      <c r="O88" s="216" t="s">
        <v>341</v>
      </c>
      <c r="P88" s="216"/>
      <c r="Q88" s="216"/>
      <c r="R88" s="216"/>
      <c r="S88" s="216"/>
      <c r="T88" s="216"/>
    </row>
    <row r="90" spans="1:27" x14ac:dyDescent="0.2">
      <c r="A90" s="50" t="s">
        <v>123</v>
      </c>
      <c r="B90" s="86" t="s">
        <v>328</v>
      </c>
      <c r="C90" s="58" t="s">
        <v>335</v>
      </c>
      <c r="G90" s="50"/>
      <c r="I90" s="90" t="str">
        <f>B90</f>
        <v>1.9.1</v>
      </c>
      <c r="J90" s="50" t="s">
        <v>79</v>
      </c>
      <c r="K90" s="115" t="s">
        <v>3</v>
      </c>
      <c r="M90" s="50" t="s">
        <v>123</v>
      </c>
      <c r="N90" s="50" t="s">
        <v>327</v>
      </c>
      <c r="O90" s="58" t="s">
        <v>329</v>
      </c>
      <c r="T90" s="90" t="str">
        <f>M90</f>
        <v>Criteria</v>
      </c>
      <c r="U90" s="50" t="s">
        <v>79</v>
      </c>
      <c r="V90" s="115" t="s">
        <v>3</v>
      </c>
    </row>
    <row r="91" spans="1:27" ht="12.75" customHeight="1" x14ac:dyDescent="0.2">
      <c r="C91" s="58" t="s">
        <v>336</v>
      </c>
      <c r="G91" s="50"/>
      <c r="I91" s="62">
        <v>2</v>
      </c>
      <c r="J91" s="81">
        <v>0.75</v>
      </c>
      <c r="K91" s="114">
        <f>I91*J91</f>
        <v>1.5</v>
      </c>
      <c r="O91" s="58" t="s">
        <v>330</v>
      </c>
      <c r="T91" s="62">
        <v>2</v>
      </c>
      <c r="U91" s="81">
        <v>0.25</v>
      </c>
      <c r="V91" s="114">
        <f>T91*U91</f>
        <v>0.5</v>
      </c>
      <c r="Y91" s="357" t="s">
        <v>324</v>
      </c>
      <c r="Z91" s="379"/>
      <c r="AA91" s="101">
        <f>K91+V91</f>
        <v>2</v>
      </c>
    </row>
  </sheetData>
  <mergeCells count="65">
    <mergeCell ref="D86:I86"/>
    <mergeCell ref="D87:I87"/>
    <mergeCell ref="D88:I88"/>
    <mergeCell ref="Y91:Z91"/>
    <mergeCell ref="D78:I78"/>
    <mergeCell ref="Y81:Z81"/>
    <mergeCell ref="A63:E63"/>
    <mergeCell ref="A73:E73"/>
    <mergeCell ref="A83:E83"/>
    <mergeCell ref="P83:S83"/>
    <mergeCell ref="Y71:Z71"/>
    <mergeCell ref="P73:S73"/>
    <mergeCell ref="D76:I76"/>
    <mergeCell ref="D77:I77"/>
    <mergeCell ref="P63:S63"/>
    <mergeCell ref="D66:I66"/>
    <mergeCell ref="D67:I67"/>
    <mergeCell ref="D68:I68"/>
    <mergeCell ref="Y61:Z61"/>
    <mergeCell ref="A2:K2"/>
    <mergeCell ref="A33:D33"/>
    <mergeCell ref="D56:I56"/>
    <mergeCell ref="D57:I57"/>
    <mergeCell ref="D48:I48"/>
    <mergeCell ref="Y51:Z51"/>
    <mergeCell ref="A53:D53"/>
    <mergeCell ref="P53:S53"/>
    <mergeCell ref="D46:I46"/>
    <mergeCell ref="D47:I47"/>
    <mergeCell ref="D38:I38"/>
    <mergeCell ref="Y41:Z41"/>
    <mergeCell ref="A43:D43"/>
    <mergeCell ref="P43:S43"/>
    <mergeCell ref="Y31:Z31"/>
    <mergeCell ref="P33:S33"/>
    <mergeCell ref="B29:I29"/>
    <mergeCell ref="M29:T29"/>
    <mergeCell ref="D58:I58"/>
    <mergeCell ref="Y21:Z21"/>
    <mergeCell ref="P23:S23"/>
    <mergeCell ref="B39:I39"/>
    <mergeCell ref="M39:T39"/>
    <mergeCell ref="D26:I26"/>
    <mergeCell ref="D27:I27"/>
    <mergeCell ref="D36:I36"/>
    <mergeCell ref="D37:I37"/>
    <mergeCell ref="D28:I28"/>
    <mergeCell ref="A23:E23"/>
    <mergeCell ref="B19:I19"/>
    <mergeCell ref="M19:T19"/>
    <mergeCell ref="Y11:Z11"/>
    <mergeCell ref="A13:C13"/>
    <mergeCell ref="P13:S13"/>
    <mergeCell ref="D17:I17"/>
    <mergeCell ref="D18:I18"/>
    <mergeCell ref="M9:T9"/>
    <mergeCell ref="B9:I9"/>
    <mergeCell ref="F1:L1"/>
    <mergeCell ref="M1:S1"/>
    <mergeCell ref="M2:U2"/>
    <mergeCell ref="D8:I8"/>
    <mergeCell ref="A3:C3"/>
    <mergeCell ref="P3:S3"/>
    <mergeCell ref="D6:I6"/>
    <mergeCell ref="D7:I7"/>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
  <sheetViews>
    <sheetView topLeftCell="E3" zoomScale="85" zoomScaleNormal="85" workbookViewId="0">
      <selection activeCell="AC24" sqref="AC24"/>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2" width="6.5703125" style="114" customWidth="1"/>
    <col min="13" max="13" width="4.140625" customWidth="1"/>
    <col min="15" max="15" width="7.140625" customWidth="1"/>
    <col min="21" max="21" width="12" customWidth="1"/>
    <col min="23" max="23" width="4.28515625" style="114" customWidth="1"/>
    <col min="24" max="24" width="7.140625" customWidth="1"/>
    <col min="25" max="26" width="7.42578125" customWidth="1"/>
  </cols>
  <sheetData>
    <row r="1" spans="1:28" ht="18" customHeight="1" x14ac:dyDescent="0.2">
      <c r="F1" s="406" t="s">
        <v>368</v>
      </c>
      <c r="G1" s="406"/>
      <c r="H1" s="406"/>
      <c r="I1" s="406"/>
      <c r="J1" s="406"/>
      <c r="K1" s="406"/>
      <c r="L1" s="406"/>
      <c r="M1" s="406"/>
      <c r="N1" s="487" t="s">
        <v>369</v>
      </c>
      <c r="O1" s="412"/>
      <c r="P1" s="412"/>
      <c r="Q1" s="412"/>
      <c r="R1" s="412"/>
      <c r="S1" s="412"/>
      <c r="T1" s="412"/>
    </row>
    <row r="2" spans="1:28" ht="18" customHeight="1" x14ac:dyDescent="0.2">
      <c r="A2" s="405" t="s">
        <v>351</v>
      </c>
      <c r="B2" s="407"/>
      <c r="C2" s="407"/>
      <c r="D2" s="407"/>
      <c r="E2" s="407"/>
      <c r="F2" s="407"/>
      <c r="G2" s="407"/>
      <c r="H2" s="407"/>
      <c r="I2" s="407"/>
      <c r="J2" s="182"/>
      <c r="K2" s="172"/>
      <c r="L2" s="183"/>
      <c r="M2" s="171"/>
      <c r="N2" s="405" t="s">
        <v>366</v>
      </c>
      <c r="O2" s="405"/>
      <c r="P2" s="405"/>
      <c r="Q2" s="405"/>
      <c r="R2" s="405"/>
      <c r="S2" s="405"/>
      <c r="T2" s="405"/>
      <c r="U2" s="405"/>
      <c r="V2" s="405"/>
    </row>
    <row r="3" spans="1:28" ht="18" customHeight="1" x14ac:dyDescent="0.2">
      <c r="A3" s="398" t="str">
        <f>Criteria1.1.1!D6</f>
        <v>Justice Sector</v>
      </c>
      <c r="B3" s="386"/>
      <c r="C3" s="386"/>
      <c r="D3" s="73"/>
      <c r="E3" s="73"/>
      <c r="F3" s="73"/>
      <c r="G3" s="73"/>
      <c r="H3" s="73"/>
      <c r="I3" s="73"/>
      <c r="J3" s="73"/>
      <c r="K3" s="73"/>
      <c r="L3" s="73"/>
      <c r="M3" s="73"/>
      <c r="N3" s="73"/>
      <c r="O3" s="72" t="s">
        <v>19</v>
      </c>
      <c r="P3" s="72"/>
      <c r="Q3" s="416"/>
      <c r="R3" s="416"/>
      <c r="S3" s="416"/>
      <c r="T3" s="416"/>
      <c r="U3" s="72"/>
      <c r="V3" s="72"/>
    </row>
    <row r="4" spans="1:28" ht="18" customHeight="1" x14ac:dyDescent="0.2">
      <c r="A4" s="50"/>
      <c r="B4" s="61" t="s">
        <v>130</v>
      </c>
      <c r="C4" s="59">
        <v>4</v>
      </c>
      <c r="D4" s="495" t="s">
        <v>352</v>
      </c>
      <c r="E4" s="495"/>
      <c r="F4" s="495"/>
      <c r="G4" s="495"/>
      <c r="H4" s="495"/>
      <c r="I4" s="495"/>
      <c r="J4" s="399" t="s">
        <v>150</v>
      </c>
      <c r="K4" s="184" t="s">
        <v>149</v>
      </c>
      <c r="L4" s="92" t="s">
        <v>19</v>
      </c>
      <c r="M4" s="171"/>
      <c r="N4" s="61" t="s">
        <v>130</v>
      </c>
      <c r="O4" s="59">
        <v>4</v>
      </c>
      <c r="P4" s="495" t="s">
        <v>360</v>
      </c>
      <c r="Q4" s="495"/>
      <c r="R4" s="495"/>
      <c r="S4" s="495"/>
      <c r="T4" s="495"/>
      <c r="U4" s="495"/>
      <c r="V4" s="495"/>
      <c r="W4" s="495"/>
      <c r="X4" s="399" t="s">
        <v>150</v>
      </c>
      <c r="Y4" s="184" t="s">
        <v>149</v>
      </c>
      <c r="Z4" s="92" t="s">
        <v>19</v>
      </c>
    </row>
    <row r="5" spans="1:28" ht="18" customHeight="1" x14ac:dyDescent="0.2">
      <c r="B5" s="61" t="s">
        <v>131</v>
      </c>
      <c r="C5" s="59">
        <v>3</v>
      </c>
      <c r="D5" s="495" t="s">
        <v>353</v>
      </c>
      <c r="E5" s="495"/>
      <c r="F5" s="495"/>
      <c r="G5" s="495"/>
      <c r="H5" s="495"/>
      <c r="I5" s="495"/>
      <c r="J5" s="400"/>
      <c r="K5" s="94"/>
      <c r="L5" s="95">
        <v>4</v>
      </c>
      <c r="M5" s="171"/>
      <c r="N5" s="61" t="s">
        <v>131</v>
      </c>
      <c r="O5" s="59">
        <v>3</v>
      </c>
      <c r="P5" s="495" t="s">
        <v>361</v>
      </c>
      <c r="Q5" s="495" t="s">
        <v>353</v>
      </c>
      <c r="R5" s="495" t="s">
        <v>353</v>
      </c>
      <c r="S5" s="495" t="s">
        <v>353</v>
      </c>
      <c r="T5" s="495" t="s">
        <v>353</v>
      </c>
      <c r="U5" s="495" t="s">
        <v>353</v>
      </c>
      <c r="V5" s="495"/>
      <c r="W5" s="495"/>
      <c r="X5" s="400"/>
      <c r="Y5" s="94"/>
      <c r="Z5" s="95">
        <v>4</v>
      </c>
    </row>
    <row r="6" spans="1:28" x14ac:dyDescent="0.2">
      <c r="B6" s="61" t="s">
        <v>73</v>
      </c>
      <c r="C6" s="59">
        <v>2</v>
      </c>
      <c r="D6" s="495" t="s">
        <v>357</v>
      </c>
      <c r="E6" s="495"/>
      <c r="F6" s="495"/>
      <c r="G6" s="495"/>
      <c r="H6" s="495"/>
      <c r="I6" s="495"/>
      <c r="J6" s="400"/>
      <c r="K6" s="94"/>
      <c r="L6" s="95">
        <v>3</v>
      </c>
      <c r="N6" s="61" t="s">
        <v>73</v>
      </c>
      <c r="O6" s="59">
        <v>2</v>
      </c>
      <c r="P6" s="495" t="s">
        <v>363</v>
      </c>
      <c r="Q6" s="495" t="s">
        <v>354</v>
      </c>
      <c r="R6" s="495" t="s">
        <v>354</v>
      </c>
      <c r="S6" s="495" t="s">
        <v>354</v>
      </c>
      <c r="T6" s="495" t="s">
        <v>354</v>
      </c>
      <c r="U6" s="495" t="s">
        <v>354</v>
      </c>
      <c r="V6" s="495"/>
      <c r="W6" s="495"/>
      <c r="X6" s="400"/>
      <c r="Y6" s="94"/>
      <c r="Z6" s="95">
        <v>3</v>
      </c>
    </row>
    <row r="7" spans="1:28" x14ac:dyDescent="0.2">
      <c r="B7" s="61" t="s">
        <v>134</v>
      </c>
      <c r="C7" s="59">
        <v>1</v>
      </c>
      <c r="D7" s="495" t="s">
        <v>355</v>
      </c>
      <c r="E7" s="495"/>
      <c r="F7" s="495"/>
      <c r="G7" s="495"/>
      <c r="H7" s="495"/>
      <c r="I7" s="495"/>
      <c r="J7" s="400"/>
      <c r="K7" s="94"/>
      <c r="L7" s="95">
        <v>2</v>
      </c>
      <c r="N7" s="61" t="s">
        <v>134</v>
      </c>
      <c r="O7" s="59">
        <v>1</v>
      </c>
      <c r="P7" s="495" t="s">
        <v>364</v>
      </c>
      <c r="Q7" s="495" t="s">
        <v>355</v>
      </c>
      <c r="R7" s="495" t="s">
        <v>355</v>
      </c>
      <c r="S7" s="495" t="s">
        <v>355</v>
      </c>
      <c r="T7" s="495" t="s">
        <v>355</v>
      </c>
      <c r="U7" s="495" t="s">
        <v>355</v>
      </c>
      <c r="V7" s="495"/>
      <c r="W7" s="495"/>
      <c r="X7" s="400"/>
      <c r="Y7" s="94"/>
      <c r="Z7" s="95">
        <v>2</v>
      </c>
    </row>
    <row r="8" spans="1:28" ht="12.75" customHeight="1" x14ac:dyDescent="0.2">
      <c r="C8" s="170">
        <v>0</v>
      </c>
      <c r="D8" s="179" t="s">
        <v>356</v>
      </c>
      <c r="E8" s="179"/>
      <c r="F8" s="179"/>
      <c r="G8" s="179"/>
      <c r="H8" s="179"/>
      <c r="I8" s="179"/>
      <c r="J8" s="400"/>
      <c r="K8" s="94"/>
      <c r="L8" s="95">
        <v>1</v>
      </c>
      <c r="O8">
        <v>0</v>
      </c>
      <c r="P8" s="495" t="s">
        <v>362</v>
      </c>
      <c r="Q8" s="495"/>
      <c r="R8" s="495"/>
      <c r="S8" s="495"/>
      <c r="T8" s="495"/>
      <c r="U8" s="495"/>
      <c r="V8" s="495"/>
      <c r="X8" s="400"/>
      <c r="Y8" s="94"/>
      <c r="Z8" s="95">
        <v>1</v>
      </c>
    </row>
    <row r="9" spans="1:28" ht="12.75" customHeight="1" x14ac:dyDescent="0.2">
      <c r="C9" s="170"/>
      <c r="D9" s="179"/>
      <c r="E9" s="179"/>
      <c r="F9" s="179"/>
      <c r="G9" s="179"/>
      <c r="H9" s="179"/>
      <c r="I9" s="179"/>
      <c r="J9" s="401"/>
      <c r="K9" s="96"/>
      <c r="L9" s="97">
        <v>0</v>
      </c>
      <c r="P9" s="179"/>
      <c r="Q9" s="179"/>
      <c r="R9" s="179"/>
      <c r="S9" s="179"/>
      <c r="T9" s="179"/>
      <c r="U9" s="179"/>
      <c r="V9" s="179"/>
      <c r="X9" s="401"/>
      <c r="Y9" s="96"/>
      <c r="Z9" s="97">
        <v>0</v>
      </c>
    </row>
    <row r="10" spans="1:28" ht="42.75" customHeight="1" x14ac:dyDescent="0.2">
      <c r="B10" s="494" t="s">
        <v>472</v>
      </c>
      <c r="C10" s="494"/>
      <c r="D10" s="494"/>
      <c r="E10" s="494"/>
      <c r="F10" s="494"/>
      <c r="G10" s="494"/>
      <c r="H10" s="494"/>
      <c r="I10" s="494"/>
      <c r="K10" s="50" t="s">
        <v>73</v>
      </c>
      <c r="L10" s="77" t="e">
        <f>(K5*L5+K6*L6+K7*L7+K8*L8+K9*L9)/SUM(K5:K9)</f>
        <v>#DIV/0!</v>
      </c>
      <c r="P10" s="494" t="str">
        <f>B10</f>
        <v>Take the average results from the questionnaires, national appointments and from the interviews or from other sources</v>
      </c>
      <c r="Q10" s="494"/>
      <c r="R10" s="494"/>
      <c r="S10" s="494"/>
      <c r="T10" s="494"/>
      <c r="U10" s="494"/>
      <c r="V10" s="494"/>
      <c r="W10"/>
      <c r="Y10" s="50" t="s">
        <v>73</v>
      </c>
      <c r="Z10" s="77" t="e">
        <f>(Y5*Z5+Y6*Z6+Y7*Z7+Y8*Z8+Y9*Z9)/SUM(Y5:Y9)</f>
        <v>#DIV/0!</v>
      </c>
    </row>
    <row r="11" spans="1:28" ht="15.75" customHeight="1" x14ac:dyDescent="0.2">
      <c r="A11" s="50" t="s">
        <v>123</v>
      </c>
      <c r="B11" s="86" t="s">
        <v>350</v>
      </c>
      <c r="C11" s="58" t="s">
        <v>348</v>
      </c>
      <c r="D11" s="58"/>
      <c r="G11" s="50"/>
      <c r="I11" s="90" t="str">
        <f>B11</f>
        <v>2.1.1</v>
      </c>
      <c r="J11" s="50" t="s">
        <v>79</v>
      </c>
      <c r="K11" s="115" t="s">
        <v>3</v>
      </c>
      <c r="L11" s="115"/>
      <c r="N11" s="50" t="s">
        <v>123</v>
      </c>
      <c r="O11" s="50" t="s">
        <v>367</v>
      </c>
      <c r="P11" s="89" t="s">
        <v>358</v>
      </c>
      <c r="U11" s="90" t="s">
        <v>359</v>
      </c>
      <c r="V11" s="50" t="s">
        <v>79</v>
      </c>
      <c r="W11" s="115" t="s">
        <v>3</v>
      </c>
    </row>
    <row r="12" spans="1:28" ht="19.5" customHeight="1" x14ac:dyDescent="0.2">
      <c r="C12" s="379" t="s">
        <v>349</v>
      </c>
      <c r="D12" s="379"/>
      <c r="E12" s="379"/>
      <c r="F12" s="379"/>
      <c r="G12" s="379"/>
      <c r="I12" s="104">
        <v>4</v>
      </c>
      <c r="J12" s="81">
        <v>0.5</v>
      </c>
      <c r="K12" s="114">
        <f>I12*J12</f>
        <v>2</v>
      </c>
      <c r="P12" s="89"/>
      <c r="U12" s="181">
        <v>4</v>
      </c>
      <c r="V12" s="81">
        <v>0.5</v>
      </c>
      <c r="W12" s="114">
        <f>U12*V12</f>
        <v>2</v>
      </c>
      <c r="Z12" s="357" t="s">
        <v>365</v>
      </c>
      <c r="AA12" s="379"/>
      <c r="AB12" s="101">
        <f>K12+W12</f>
        <v>4</v>
      </c>
    </row>
    <row r="14" spans="1:28" ht="18" customHeight="1" x14ac:dyDescent="0.2">
      <c r="A14" s="398" t="str">
        <f>Criteria1.1.1!D14</f>
        <v>Home Affiars</v>
      </c>
      <c r="B14" s="386"/>
      <c r="C14" s="386"/>
      <c r="D14" s="73"/>
      <c r="E14" s="73"/>
      <c r="F14" s="73"/>
      <c r="G14" s="73"/>
      <c r="H14" s="73"/>
      <c r="I14" s="73"/>
      <c r="J14" s="73"/>
      <c r="K14" s="116"/>
      <c r="L14" s="116"/>
      <c r="M14" s="171"/>
      <c r="N14" s="72"/>
      <c r="O14" s="72" t="s">
        <v>19</v>
      </c>
      <c r="P14" s="72"/>
      <c r="Q14" s="416"/>
      <c r="R14" s="416"/>
      <c r="S14" s="416"/>
      <c r="T14" s="416"/>
      <c r="U14" s="72"/>
      <c r="V14" s="72"/>
    </row>
    <row r="15" spans="1:28" ht="18" customHeight="1" x14ac:dyDescent="0.2">
      <c r="A15" s="50"/>
      <c r="B15" s="61" t="s">
        <v>130</v>
      </c>
      <c r="C15" s="59">
        <v>4</v>
      </c>
      <c r="D15" s="495" t="s">
        <v>352</v>
      </c>
      <c r="E15" s="495"/>
      <c r="F15" s="495"/>
      <c r="G15" s="495"/>
      <c r="H15" s="495"/>
      <c r="I15" s="495"/>
      <c r="J15" s="399" t="s">
        <v>150</v>
      </c>
      <c r="K15" s="184" t="s">
        <v>149</v>
      </c>
      <c r="L15" s="92" t="s">
        <v>19</v>
      </c>
      <c r="M15" s="171"/>
      <c r="N15" s="61" t="s">
        <v>130</v>
      </c>
      <c r="O15" s="59">
        <v>4</v>
      </c>
      <c r="P15" s="495" t="s">
        <v>360</v>
      </c>
      <c r="Q15" s="495"/>
      <c r="R15" s="495"/>
      <c r="S15" s="495"/>
      <c r="T15" s="495"/>
      <c r="U15" s="495"/>
      <c r="V15" s="495"/>
      <c r="W15" s="495"/>
      <c r="X15" s="399" t="s">
        <v>150</v>
      </c>
      <c r="Y15" s="184" t="s">
        <v>149</v>
      </c>
      <c r="Z15" s="92" t="s">
        <v>19</v>
      </c>
    </row>
    <row r="16" spans="1:28" ht="18" customHeight="1" x14ac:dyDescent="0.2">
      <c r="B16" s="61" t="s">
        <v>131</v>
      </c>
      <c r="C16" s="59">
        <v>3</v>
      </c>
      <c r="D16" s="495" t="s">
        <v>353</v>
      </c>
      <c r="E16" s="495"/>
      <c r="F16" s="495"/>
      <c r="G16" s="495"/>
      <c r="H16" s="495"/>
      <c r="I16" s="495"/>
      <c r="J16" s="400"/>
      <c r="K16" s="94">
        <v>1</v>
      </c>
      <c r="L16" s="95">
        <v>4</v>
      </c>
      <c r="M16" s="171"/>
      <c r="N16" s="61" t="s">
        <v>131</v>
      </c>
      <c r="O16" s="59">
        <v>3</v>
      </c>
      <c r="P16" s="495" t="s">
        <v>361</v>
      </c>
      <c r="Q16" s="495" t="s">
        <v>353</v>
      </c>
      <c r="R16" s="495" t="s">
        <v>353</v>
      </c>
      <c r="S16" s="495" t="s">
        <v>353</v>
      </c>
      <c r="T16" s="495" t="s">
        <v>353</v>
      </c>
      <c r="U16" s="495" t="s">
        <v>353</v>
      </c>
      <c r="V16" s="495"/>
      <c r="W16" s="495"/>
      <c r="X16" s="400"/>
      <c r="Y16" s="94">
        <v>1</v>
      </c>
      <c r="Z16" s="95">
        <v>4</v>
      </c>
    </row>
    <row r="17" spans="1:28" x14ac:dyDescent="0.2">
      <c r="B17" s="61" t="s">
        <v>73</v>
      </c>
      <c r="C17" s="59">
        <v>2</v>
      </c>
      <c r="D17" s="495" t="s">
        <v>357</v>
      </c>
      <c r="E17" s="495"/>
      <c r="F17" s="495"/>
      <c r="G17" s="495"/>
      <c r="H17" s="495"/>
      <c r="I17" s="495"/>
      <c r="J17" s="400"/>
      <c r="K17" s="94"/>
      <c r="L17" s="95">
        <v>3</v>
      </c>
      <c r="N17" s="61" t="s">
        <v>73</v>
      </c>
      <c r="O17" s="59">
        <v>2</v>
      </c>
      <c r="P17" s="495" t="s">
        <v>363</v>
      </c>
      <c r="Q17" s="495" t="s">
        <v>354</v>
      </c>
      <c r="R17" s="495" t="s">
        <v>354</v>
      </c>
      <c r="S17" s="495" t="s">
        <v>354</v>
      </c>
      <c r="T17" s="495" t="s">
        <v>354</v>
      </c>
      <c r="U17" s="495" t="s">
        <v>354</v>
      </c>
      <c r="V17" s="495"/>
      <c r="W17" s="495"/>
      <c r="X17" s="400"/>
      <c r="Y17" s="94"/>
      <c r="Z17" s="95">
        <v>3</v>
      </c>
    </row>
    <row r="18" spans="1:28" x14ac:dyDescent="0.2">
      <c r="B18" s="61" t="s">
        <v>134</v>
      </c>
      <c r="C18" s="59">
        <v>1</v>
      </c>
      <c r="D18" s="495" t="s">
        <v>355</v>
      </c>
      <c r="E18" s="495"/>
      <c r="F18" s="495"/>
      <c r="G18" s="495"/>
      <c r="H18" s="495"/>
      <c r="I18" s="495"/>
      <c r="J18" s="400"/>
      <c r="K18" s="94"/>
      <c r="L18" s="95">
        <v>2</v>
      </c>
      <c r="N18" s="61" t="s">
        <v>134</v>
      </c>
      <c r="O18" s="59">
        <v>1</v>
      </c>
      <c r="P18" s="495" t="s">
        <v>364</v>
      </c>
      <c r="Q18" s="495" t="s">
        <v>355</v>
      </c>
      <c r="R18" s="495" t="s">
        <v>355</v>
      </c>
      <c r="S18" s="495" t="s">
        <v>355</v>
      </c>
      <c r="T18" s="495" t="s">
        <v>355</v>
      </c>
      <c r="U18" s="495" t="s">
        <v>355</v>
      </c>
      <c r="V18" s="495"/>
      <c r="W18" s="495"/>
      <c r="X18" s="400"/>
      <c r="Y18" s="94"/>
      <c r="Z18" s="95">
        <v>2</v>
      </c>
    </row>
    <row r="19" spans="1:28" ht="12.75" customHeight="1" x14ac:dyDescent="0.2">
      <c r="C19" s="170">
        <v>0</v>
      </c>
      <c r="D19" s="179" t="s">
        <v>356</v>
      </c>
      <c r="E19" s="179"/>
      <c r="F19" s="179"/>
      <c r="G19" s="179"/>
      <c r="H19" s="179"/>
      <c r="I19" s="179"/>
      <c r="J19" s="400"/>
      <c r="K19" s="94"/>
      <c r="L19" s="95">
        <v>1</v>
      </c>
      <c r="O19">
        <v>0</v>
      </c>
      <c r="P19" s="495" t="s">
        <v>362</v>
      </c>
      <c r="Q19" s="495"/>
      <c r="R19" s="495"/>
      <c r="S19" s="495"/>
      <c r="T19" s="495"/>
      <c r="U19" s="495"/>
      <c r="V19" s="495"/>
      <c r="X19" s="400"/>
      <c r="Y19" s="94"/>
      <c r="Z19" s="95">
        <v>1</v>
      </c>
    </row>
    <row r="20" spans="1:28" ht="12.75" customHeight="1" x14ac:dyDescent="0.2">
      <c r="C20" s="170"/>
      <c r="D20" s="179"/>
      <c r="E20" s="179"/>
      <c r="F20" s="179"/>
      <c r="G20" s="179"/>
      <c r="H20" s="179"/>
      <c r="I20" s="179"/>
      <c r="J20" s="401"/>
      <c r="K20" s="96"/>
      <c r="L20" s="97">
        <v>0</v>
      </c>
      <c r="P20" s="179"/>
      <c r="Q20" s="179"/>
      <c r="R20" s="179"/>
      <c r="S20" s="179"/>
      <c r="T20" s="179"/>
      <c r="U20" s="179"/>
      <c r="V20" s="179"/>
      <c r="X20" s="401"/>
      <c r="Y20" s="96"/>
      <c r="Z20" s="97">
        <v>0</v>
      </c>
    </row>
    <row r="21" spans="1:28" ht="42.75" customHeight="1" x14ac:dyDescent="0.2">
      <c r="B21" s="494" t="str">
        <f>B10</f>
        <v>Take the average results from the questionnaires, national appointments and from the interviews or from other sources</v>
      </c>
      <c r="C21" s="494"/>
      <c r="D21" s="494"/>
      <c r="E21" s="494"/>
      <c r="F21" s="494"/>
      <c r="G21" s="494"/>
      <c r="H21" s="494"/>
      <c r="I21" s="494"/>
      <c r="K21" s="50" t="s">
        <v>73</v>
      </c>
      <c r="L21" s="77">
        <f>(K16*L16+K17*L17+K18*L18+K19*L19+K20*L20)/SUM(K16:K20)</f>
        <v>4</v>
      </c>
      <c r="P21" s="494" t="str">
        <f>B21</f>
        <v>Take the average results from the questionnaires, national appointments and from the interviews or from other sources</v>
      </c>
      <c r="Q21" s="494"/>
      <c r="R21" s="494"/>
      <c r="S21" s="494"/>
      <c r="T21" s="494"/>
      <c r="U21" s="494"/>
      <c r="V21" s="494"/>
      <c r="W21"/>
      <c r="Y21" s="50" t="s">
        <v>73</v>
      </c>
      <c r="Z21" s="77">
        <f>(Y16*Z16+Y17*Z17+Y18*Z18+Y19*Z19+Y20*Z20)/SUM(Y16:Y20)</f>
        <v>4</v>
      </c>
    </row>
    <row r="22" spans="1:28" ht="15.75" customHeight="1" x14ac:dyDescent="0.2">
      <c r="A22" s="50" t="s">
        <v>123</v>
      </c>
      <c r="B22" s="86" t="s">
        <v>350</v>
      </c>
      <c r="C22" s="58" t="s">
        <v>348</v>
      </c>
      <c r="D22" s="58"/>
      <c r="G22" s="50"/>
      <c r="I22" s="90" t="str">
        <f>B22</f>
        <v>2.1.1</v>
      </c>
      <c r="J22" s="50" t="s">
        <v>79</v>
      </c>
      <c r="K22" s="115" t="s">
        <v>3</v>
      </c>
      <c r="L22" s="115"/>
      <c r="N22" s="50" t="s">
        <v>123</v>
      </c>
      <c r="O22" s="50" t="s">
        <v>367</v>
      </c>
      <c r="P22" s="89" t="s">
        <v>358</v>
      </c>
      <c r="U22" s="90" t="s">
        <v>359</v>
      </c>
      <c r="V22" s="50" t="s">
        <v>79</v>
      </c>
      <c r="W22" s="115" t="s">
        <v>3</v>
      </c>
    </row>
    <row r="23" spans="1:28" ht="19.5" customHeight="1" x14ac:dyDescent="0.2">
      <c r="C23" s="379" t="s">
        <v>349</v>
      </c>
      <c r="D23" s="379"/>
      <c r="E23" s="379"/>
      <c r="F23" s="379"/>
      <c r="G23" s="379"/>
      <c r="I23" s="104">
        <f>L21</f>
        <v>4</v>
      </c>
      <c r="J23" s="81">
        <v>0.5</v>
      </c>
      <c r="K23" s="114">
        <f>I23*J23</f>
        <v>2</v>
      </c>
      <c r="P23" s="89"/>
      <c r="U23" s="181">
        <v>1</v>
      </c>
      <c r="V23" s="81">
        <v>0.5</v>
      </c>
      <c r="W23" s="114">
        <f>U23*V23</f>
        <v>0.5</v>
      </c>
      <c r="Z23" s="357" t="s">
        <v>365</v>
      </c>
      <c r="AA23" s="379"/>
      <c r="AB23" s="101">
        <f>K23+W23</f>
        <v>2.5</v>
      </c>
    </row>
    <row r="25" spans="1:28" ht="18" customHeight="1" x14ac:dyDescent="0.2">
      <c r="A25" s="413" t="str">
        <f>Criteria1.1.1!D27</f>
        <v>Public Administration Reform Sector</v>
      </c>
      <c r="B25" s="411"/>
      <c r="C25" s="411"/>
      <c r="D25" s="411"/>
      <c r="E25" s="73"/>
      <c r="F25" s="73"/>
      <c r="G25" s="73"/>
      <c r="H25" s="73"/>
      <c r="I25" s="73"/>
      <c r="J25" s="73"/>
      <c r="K25" s="116"/>
      <c r="L25" s="116"/>
      <c r="M25" s="171"/>
      <c r="N25" s="72"/>
      <c r="O25" s="72" t="s">
        <v>19</v>
      </c>
      <c r="P25" s="72"/>
      <c r="Q25" s="416"/>
      <c r="R25" s="416"/>
      <c r="S25" s="416"/>
      <c r="T25" s="416"/>
      <c r="U25" s="72"/>
      <c r="V25" s="72"/>
    </row>
    <row r="26" spans="1:28" ht="18" customHeight="1" x14ac:dyDescent="0.2">
      <c r="A26" s="50"/>
      <c r="B26" s="61" t="s">
        <v>130</v>
      </c>
      <c r="C26" s="59">
        <v>4</v>
      </c>
      <c r="D26" s="495" t="s">
        <v>352</v>
      </c>
      <c r="E26" s="495"/>
      <c r="F26" s="495"/>
      <c r="G26" s="495"/>
      <c r="H26" s="495"/>
      <c r="I26" s="495"/>
      <c r="J26" s="399" t="s">
        <v>150</v>
      </c>
      <c r="K26" s="184" t="s">
        <v>149</v>
      </c>
      <c r="L26" s="92" t="s">
        <v>19</v>
      </c>
      <c r="M26" s="171"/>
      <c r="N26" s="61" t="s">
        <v>130</v>
      </c>
      <c r="O26" s="59">
        <v>4</v>
      </c>
      <c r="P26" s="495" t="s">
        <v>360</v>
      </c>
      <c r="Q26" s="495"/>
      <c r="R26" s="495"/>
      <c r="S26" s="495"/>
      <c r="T26" s="495"/>
      <c r="U26" s="495"/>
      <c r="V26" s="495"/>
      <c r="W26" s="495"/>
      <c r="X26" s="399" t="s">
        <v>150</v>
      </c>
      <c r="Y26" s="184" t="s">
        <v>149</v>
      </c>
      <c r="Z26" s="92" t="s">
        <v>19</v>
      </c>
    </row>
    <row r="27" spans="1:28" ht="18" customHeight="1" x14ac:dyDescent="0.2">
      <c r="B27" s="61" t="s">
        <v>131</v>
      </c>
      <c r="C27" s="59">
        <v>3</v>
      </c>
      <c r="D27" s="495" t="s">
        <v>353</v>
      </c>
      <c r="E27" s="495"/>
      <c r="F27" s="495"/>
      <c r="G27" s="495"/>
      <c r="H27" s="495"/>
      <c r="I27" s="495"/>
      <c r="J27" s="400"/>
      <c r="K27" s="94">
        <v>1</v>
      </c>
      <c r="L27" s="95">
        <v>4</v>
      </c>
      <c r="M27" s="171"/>
      <c r="N27" s="61" t="s">
        <v>131</v>
      </c>
      <c r="O27" s="59">
        <v>3</v>
      </c>
      <c r="P27" s="495" t="s">
        <v>361</v>
      </c>
      <c r="Q27" s="495" t="s">
        <v>353</v>
      </c>
      <c r="R27" s="495" t="s">
        <v>353</v>
      </c>
      <c r="S27" s="495" t="s">
        <v>353</v>
      </c>
      <c r="T27" s="495" t="s">
        <v>353</v>
      </c>
      <c r="U27" s="495" t="s">
        <v>353</v>
      </c>
      <c r="V27" s="495"/>
      <c r="W27" s="495"/>
      <c r="X27" s="400"/>
      <c r="Y27" s="94">
        <v>1</v>
      </c>
      <c r="Z27" s="95">
        <v>4</v>
      </c>
    </row>
    <row r="28" spans="1:28" x14ac:dyDescent="0.2">
      <c r="B28" s="61" t="s">
        <v>73</v>
      </c>
      <c r="C28" s="59">
        <v>2</v>
      </c>
      <c r="D28" s="495" t="s">
        <v>357</v>
      </c>
      <c r="E28" s="495"/>
      <c r="F28" s="495"/>
      <c r="G28" s="495"/>
      <c r="H28" s="495"/>
      <c r="I28" s="495"/>
      <c r="J28" s="400"/>
      <c r="K28" s="94">
        <v>0</v>
      </c>
      <c r="L28" s="95">
        <v>3</v>
      </c>
      <c r="N28" s="61" t="s">
        <v>73</v>
      </c>
      <c r="O28" s="59">
        <v>2</v>
      </c>
      <c r="P28" s="495" t="s">
        <v>363</v>
      </c>
      <c r="Q28" s="495" t="s">
        <v>354</v>
      </c>
      <c r="R28" s="495" t="s">
        <v>354</v>
      </c>
      <c r="S28" s="495" t="s">
        <v>354</v>
      </c>
      <c r="T28" s="495" t="s">
        <v>354</v>
      </c>
      <c r="U28" s="495" t="s">
        <v>354</v>
      </c>
      <c r="V28" s="495"/>
      <c r="W28" s="495"/>
      <c r="X28" s="400"/>
      <c r="Y28" s="94">
        <v>0</v>
      </c>
      <c r="Z28" s="95">
        <v>3</v>
      </c>
    </row>
    <row r="29" spans="1:28" x14ac:dyDescent="0.2">
      <c r="B29" s="61" t="s">
        <v>134</v>
      </c>
      <c r="C29" s="59">
        <v>1</v>
      </c>
      <c r="D29" s="495" t="s">
        <v>355</v>
      </c>
      <c r="E29" s="495"/>
      <c r="F29" s="495"/>
      <c r="G29" s="495"/>
      <c r="H29" s="495"/>
      <c r="I29" s="495"/>
      <c r="J29" s="400"/>
      <c r="K29" s="94">
        <v>0</v>
      </c>
      <c r="L29" s="95">
        <v>2</v>
      </c>
      <c r="N29" s="61" t="s">
        <v>134</v>
      </c>
      <c r="O29" s="59">
        <v>1</v>
      </c>
      <c r="P29" s="495" t="s">
        <v>364</v>
      </c>
      <c r="Q29" s="495" t="s">
        <v>355</v>
      </c>
      <c r="R29" s="495" t="s">
        <v>355</v>
      </c>
      <c r="S29" s="495" t="s">
        <v>355</v>
      </c>
      <c r="T29" s="495" t="s">
        <v>355</v>
      </c>
      <c r="U29" s="495" t="s">
        <v>355</v>
      </c>
      <c r="V29" s="495"/>
      <c r="W29" s="495"/>
      <c r="X29" s="400"/>
      <c r="Y29" s="94">
        <v>0</v>
      </c>
      <c r="Z29" s="95">
        <v>2</v>
      </c>
    </row>
    <row r="30" spans="1:28" ht="12.75" customHeight="1" x14ac:dyDescent="0.2">
      <c r="C30" s="170">
        <v>0</v>
      </c>
      <c r="D30" s="179" t="s">
        <v>356</v>
      </c>
      <c r="E30" s="179"/>
      <c r="F30" s="179"/>
      <c r="G30" s="179"/>
      <c r="H30" s="179"/>
      <c r="I30" s="179"/>
      <c r="J30" s="400"/>
      <c r="K30" s="94">
        <v>0</v>
      </c>
      <c r="L30" s="95">
        <v>1</v>
      </c>
      <c r="O30">
        <v>0</v>
      </c>
      <c r="P30" s="495" t="s">
        <v>362</v>
      </c>
      <c r="Q30" s="495"/>
      <c r="R30" s="495"/>
      <c r="S30" s="495"/>
      <c r="T30" s="495"/>
      <c r="U30" s="495"/>
      <c r="V30" s="495"/>
      <c r="X30" s="400"/>
      <c r="Y30" s="94">
        <v>0</v>
      </c>
      <c r="Z30" s="95">
        <v>1</v>
      </c>
    </row>
    <row r="31" spans="1:28" ht="12.75" customHeight="1" x14ac:dyDescent="0.2">
      <c r="C31" s="170"/>
      <c r="D31" s="179"/>
      <c r="E31" s="179"/>
      <c r="F31" s="179"/>
      <c r="G31" s="179"/>
      <c r="H31" s="179"/>
      <c r="I31" s="179"/>
      <c r="J31" s="401"/>
      <c r="K31" s="96">
        <v>0</v>
      </c>
      <c r="L31" s="97">
        <v>0</v>
      </c>
      <c r="P31" s="179"/>
      <c r="Q31" s="179"/>
      <c r="R31" s="179"/>
      <c r="S31" s="179"/>
      <c r="T31" s="179"/>
      <c r="U31" s="179"/>
      <c r="V31" s="179"/>
      <c r="X31" s="401"/>
      <c r="Y31" s="96">
        <v>0</v>
      </c>
      <c r="Z31" s="97">
        <v>0</v>
      </c>
    </row>
    <row r="32" spans="1:28" ht="42.75" customHeight="1" x14ac:dyDescent="0.2">
      <c r="B32" s="494" t="str">
        <f>B21</f>
        <v>Take the average results from the questionnaires, national appointments and from the interviews or from other sources</v>
      </c>
      <c r="C32" s="494"/>
      <c r="D32" s="494"/>
      <c r="E32" s="494"/>
      <c r="F32" s="494"/>
      <c r="G32" s="494"/>
      <c r="H32" s="494"/>
      <c r="I32" s="494"/>
      <c r="K32" s="50" t="s">
        <v>73</v>
      </c>
      <c r="L32" s="77">
        <f>(K27*L27+K28*L28+K29*L29+K30*L30+K31*L31)/SUM(K27:K31)</f>
        <v>4</v>
      </c>
      <c r="P32" s="494" t="str">
        <f>B32</f>
        <v>Take the average results from the questionnaires, national appointments and from the interviews or from other sources</v>
      </c>
      <c r="Q32" s="494"/>
      <c r="R32" s="494"/>
      <c r="S32" s="494"/>
      <c r="T32" s="494"/>
      <c r="U32" s="494"/>
      <c r="V32" s="494"/>
      <c r="W32"/>
      <c r="Y32" s="50" t="s">
        <v>73</v>
      </c>
      <c r="Z32" s="77">
        <f>(Y27*Z27+Y28*Z28+Y29*Z29+Y30*Z30+Y31*Z31)/SUM(Y27:Y31)</f>
        <v>4</v>
      </c>
    </row>
    <row r="33" spans="1:29" ht="15.75" customHeight="1" x14ac:dyDescent="0.2">
      <c r="A33" s="50" t="s">
        <v>123</v>
      </c>
      <c r="B33" s="86" t="s">
        <v>350</v>
      </c>
      <c r="C33" s="58" t="s">
        <v>348</v>
      </c>
      <c r="D33" s="58"/>
      <c r="G33" s="50"/>
      <c r="I33" s="90" t="str">
        <f>B33</f>
        <v>2.1.1</v>
      </c>
      <c r="J33" s="50" t="s">
        <v>79</v>
      </c>
      <c r="K33" s="115" t="s">
        <v>3</v>
      </c>
      <c r="L33" s="115"/>
      <c r="N33" s="50" t="s">
        <v>123</v>
      </c>
      <c r="O33" s="50" t="s">
        <v>367</v>
      </c>
      <c r="P33" s="89" t="s">
        <v>358</v>
      </c>
      <c r="U33" s="90" t="s">
        <v>359</v>
      </c>
      <c r="V33" s="50" t="s">
        <v>79</v>
      </c>
      <c r="W33" s="115" t="s">
        <v>3</v>
      </c>
    </row>
    <row r="34" spans="1:29" ht="19.5" customHeight="1" x14ac:dyDescent="0.2">
      <c r="C34" s="379" t="s">
        <v>349</v>
      </c>
      <c r="D34" s="379"/>
      <c r="E34" s="379"/>
      <c r="F34" s="379"/>
      <c r="G34" s="379"/>
      <c r="I34" s="104">
        <v>4</v>
      </c>
      <c r="J34" s="81">
        <v>0.5</v>
      </c>
      <c r="K34" s="114">
        <f>I34*J34</f>
        <v>2</v>
      </c>
      <c r="P34" s="89"/>
      <c r="U34" s="181">
        <f>Z32</f>
        <v>4</v>
      </c>
      <c r="V34" s="81">
        <v>0.5</v>
      </c>
      <c r="W34" s="114">
        <f>U34*V34</f>
        <v>2</v>
      </c>
      <c r="Z34" s="357" t="s">
        <v>365</v>
      </c>
      <c r="AA34" s="379"/>
      <c r="AB34" s="101">
        <f>K34+W34</f>
        <v>4</v>
      </c>
    </row>
    <row r="35" spans="1:29" ht="9.75" customHeight="1" x14ac:dyDescent="0.2">
      <c r="C35" s="170"/>
      <c r="D35" s="170"/>
      <c r="E35" s="170"/>
      <c r="F35" s="170"/>
      <c r="G35" s="170"/>
      <c r="H35" s="170"/>
      <c r="I35" s="170"/>
      <c r="J35" s="170"/>
      <c r="K35" s="170"/>
      <c r="L35" s="170"/>
      <c r="M35" s="170"/>
      <c r="N35" s="170"/>
      <c r="O35" s="170"/>
      <c r="P35" s="170"/>
      <c r="Q35" s="170"/>
      <c r="R35" s="170"/>
      <c r="S35" s="170"/>
      <c r="T35" s="170"/>
      <c r="U35" s="170"/>
      <c r="V35" s="170"/>
      <c r="W35" s="170"/>
      <c r="Z35" s="169"/>
      <c r="AA35" s="170"/>
      <c r="AB35" s="170"/>
      <c r="AC35" s="170"/>
    </row>
    <row r="36" spans="1:29" ht="18" customHeight="1" x14ac:dyDescent="0.2">
      <c r="A36" s="398" t="str">
        <f>Criteria1.1.1!D40</f>
        <v>Social Sector</v>
      </c>
      <c r="B36" s="386"/>
      <c r="C36" s="386"/>
      <c r="D36" s="73"/>
      <c r="E36" s="73"/>
      <c r="F36" s="73"/>
      <c r="G36" s="73"/>
      <c r="H36" s="73"/>
      <c r="I36" s="73"/>
      <c r="J36" s="73"/>
      <c r="K36" s="116"/>
      <c r="L36" s="116"/>
      <c r="M36" s="171"/>
      <c r="N36" s="72"/>
      <c r="O36" s="72" t="s">
        <v>19</v>
      </c>
      <c r="P36" s="72"/>
      <c r="Q36" s="416"/>
      <c r="R36" s="416"/>
      <c r="S36" s="416"/>
      <c r="T36" s="416"/>
      <c r="U36" s="72"/>
      <c r="V36" s="72"/>
    </row>
    <row r="37" spans="1:29" ht="18" customHeight="1" x14ac:dyDescent="0.2">
      <c r="A37" s="50"/>
      <c r="B37" s="61" t="s">
        <v>130</v>
      </c>
      <c r="C37" s="59">
        <v>4</v>
      </c>
      <c r="D37" s="495" t="s">
        <v>352</v>
      </c>
      <c r="E37" s="495"/>
      <c r="F37" s="495"/>
      <c r="G37" s="495"/>
      <c r="H37" s="495"/>
      <c r="I37" s="495"/>
      <c r="J37" s="399" t="s">
        <v>150</v>
      </c>
      <c r="K37" s="184" t="s">
        <v>149</v>
      </c>
      <c r="L37" s="92" t="s">
        <v>19</v>
      </c>
      <c r="M37" s="171"/>
      <c r="N37" s="61" t="s">
        <v>130</v>
      </c>
      <c r="O37" s="59">
        <v>4</v>
      </c>
      <c r="P37" s="495" t="s">
        <v>360</v>
      </c>
      <c r="Q37" s="495"/>
      <c r="R37" s="495"/>
      <c r="S37" s="495"/>
      <c r="T37" s="495"/>
      <c r="U37" s="495"/>
      <c r="V37" s="495"/>
      <c r="W37" s="495"/>
      <c r="X37" s="399" t="s">
        <v>150</v>
      </c>
      <c r="Y37" s="184" t="s">
        <v>149</v>
      </c>
      <c r="Z37" s="92" t="s">
        <v>19</v>
      </c>
    </row>
    <row r="38" spans="1:29" ht="18" customHeight="1" x14ac:dyDescent="0.2">
      <c r="B38" s="61" t="s">
        <v>131</v>
      </c>
      <c r="C38" s="59">
        <v>3</v>
      </c>
      <c r="D38" s="495" t="s">
        <v>353</v>
      </c>
      <c r="E38" s="495"/>
      <c r="F38" s="495"/>
      <c r="G38" s="495"/>
      <c r="H38" s="495"/>
      <c r="I38" s="495"/>
      <c r="J38" s="400"/>
      <c r="K38" s="94"/>
      <c r="L38" s="95">
        <v>4</v>
      </c>
      <c r="M38" s="171"/>
      <c r="N38" s="61" t="s">
        <v>131</v>
      </c>
      <c r="O38" s="59">
        <v>3</v>
      </c>
      <c r="P38" s="495" t="s">
        <v>361</v>
      </c>
      <c r="Q38" s="495" t="s">
        <v>353</v>
      </c>
      <c r="R38" s="495" t="s">
        <v>353</v>
      </c>
      <c r="S38" s="495" t="s">
        <v>353</v>
      </c>
      <c r="T38" s="495" t="s">
        <v>353</v>
      </c>
      <c r="U38" s="495" t="s">
        <v>353</v>
      </c>
      <c r="V38" s="495"/>
      <c r="W38" s="495"/>
      <c r="X38" s="400"/>
      <c r="Y38" s="94"/>
      <c r="Z38" s="95">
        <v>4</v>
      </c>
    </row>
    <row r="39" spans="1:29" x14ac:dyDescent="0.2">
      <c r="B39" s="61" t="s">
        <v>73</v>
      </c>
      <c r="C39" s="59">
        <v>2</v>
      </c>
      <c r="D39" s="495" t="s">
        <v>357</v>
      </c>
      <c r="E39" s="495"/>
      <c r="F39" s="495"/>
      <c r="G39" s="495"/>
      <c r="H39" s="495"/>
      <c r="I39" s="495"/>
      <c r="J39" s="400"/>
      <c r="K39" s="94"/>
      <c r="L39" s="95">
        <v>3</v>
      </c>
      <c r="N39" s="61" t="s">
        <v>73</v>
      </c>
      <c r="O39" s="59">
        <v>2</v>
      </c>
      <c r="P39" s="495" t="s">
        <v>363</v>
      </c>
      <c r="Q39" s="495" t="s">
        <v>354</v>
      </c>
      <c r="R39" s="495" t="s">
        <v>354</v>
      </c>
      <c r="S39" s="495" t="s">
        <v>354</v>
      </c>
      <c r="T39" s="495" t="s">
        <v>354</v>
      </c>
      <c r="U39" s="495" t="s">
        <v>354</v>
      </c>
      <c r="V39" s="495"/>
      <c r="W39" s="495"/>
      <c r="X39" s="400"/>
      <c r="Y39" s="94"/>
      <c r="Z39" s="95">
        <v>3</v>
      </c>
    </row>
    <row r="40" spans="1:29" x14ac:dyDescent="0.2">
      <c r="B40" s="61" t="s">
        <v>134</v>
      </c>
      <c r="C40" s="59">
        <v>1</v>
      </c>
      <c r="D40" s="495" t="s">
        <v>355</v>
      </c>
      <c r="E40" s="495"/>
      <c r="F40" s="495"/>
      <c r="G40" s="495"/>
      <c r="H40" s="495"/>
      <c r="I40" s="495"/>
      <c r="J40" s="400"/>
      <c r="K40" s="94">
        <v>1</v>
      </c>
      <c r="L40" s="95">
        <v>2</v>
      </c>
      <c r="N40" s="61" t="s">
        <v>134</v>
      </c>
      <c r="O40" s="59">
        <v>1</v>
      </c>
      <c r="P40" s="495" t="s">
        <v>364</v>
      </c>
      <c r="Q40" s="495" t="s">
        <v>355</v>
      </c>
      <c r="R40" s="495" t="s">
        <v>355</v>
      </c>
      <c r="S40" s="495" t="s">
        <v>355</v>
      </c>
      <c r="T40" s="495" t="s">
        <v>355</v>
      </c>
      <c r="U40" s="495" t="s">
        <v>355</v>
      </c>
      <c r="V40" s="495"/>
      <c r="W40" s="495"/>
      <c r="X40" s="400"/>
      <c r="Y40" s="94"/>
      <c r="Z40" s="95">
        <v>2</v>
      </c>
    </row>
    <row r="41" spans="1:29" ht="12.75" customHeight="1" x14ac:dyDescent="0.2">
      <c r="C41" s="170">
        <v>0</v>
      </c>
      <c r="D41" s="179" t="s">
        <v>356</v>
      </c>
      <c r="E41" s="179"/>
      <c r="F41" s="179"/>
      <c r="G41" s="179"/>
      <c r="H41" s="179"/>
      <c r="I41" s="179"/>
      <c r="J41" s="400"/>
      <c r="K41" s="94"/>
      <c r="L41" s="95">
        <v>1</v>
      </c>
      <c r="O41">
        <v>0</v>
      </c>
      <c r="P41" s="495" t="s">
        <v>362</v>
      </c>
      <c r="Q41" s="495"/>
      <c r="R41" s="495"/>
      <c r="S41" s="495"/>
      <c r="T41" s="495"/>
      <c r="U41" s="495"/>
      <c r="V41" s="495"/>
      <c r="X41" s="400"/>
      <c r="Y41" s="94">
        <v>1</v>
      </c>
      <c r="Z41" s="95">
        <v>1</v>
      </c>
    </row>
    <row r="42" spans="1:29" ht="12.75" customHeight="1" x14ac:dyDescent="0.2">
      <c r="C42" s="170"/>
      <c r="D42" s="179"/>
      <c r="E42" s="179"/>
      <c r="F42" s="179"/>
      <c r="G42" s="179"/>
      <c r="H42" s="179"/>
      <c r="I42" s="179"/>
      <c r="J42" s="401"/>
      <c r="K42" s="96"/>
      <c r="L42" s="97">
        <v>0</v>
      </c>
      <c r="P42" s="179"/>
      <c r="Q42" s="179"/>
      <c r="R42" s="179"/>
      <c r="S42" s="179"/>
      <c r="T42" s="179"/>
      <c r="U42" s="179"/>
      <c r="V42" s="179"/>
      <c r="X42" s="401"/>
      <c r="Y42" s="96"/>
      <c r="Z42" s="97">
        <v>0</v>
      </c>
    </row>
    <row r="43" spans="1:29" ht="42.75" customHeight="1" x14ac:dyDescent="0.2">
      <c r="B43" s="494" t="str">
        <f>B32</f>
        <v>Take the average results from the questionnaires, national appointments and from the interviews or from other sources</v>
      </c>
      <c r="C43" s="494"/>
      <c r="D43" s="494"/>
      <c r="E43" s="494"/>
      <c r="F43" s="494"/>
      <c r="G43" s="494"/>
      <c r="H43" s="494"/>
      <c r="I43" s="494"/>
      <c r="K43" s="50" t="s">
        <v>73</v>
      </c>
      <c r="L43" s="77">
        <f>(K38*L38+K39*L39+K40*L40+K41*L41+K42*L42)/SUM(K38:K42)</f>
        <v>2</v>
      </c>
      <c r="P43" s="494" t="str">
        <f>B43</f>
        <v>Take the average results from the questionnaires, national appointments and from the interviews or from other sources</v>
      </c>
      <c r="Q43" s="494"/>
      <c r="R43" s="494"/>
      <c r="S43" s="494"/>
      <c r="T43" s="494"/>
      <c r="U43" s="494"/>
      <c r="V43" s="494"/>
      <c r="W43"/>
      <c r="Y43" s="50" t="s">
        <v>73</v>
      </c>
      <c r="Z43" s="77">
        <f>(Y38*Z38+Y39*Z39+Y40*Z40+Y41*Z41+Y42*Z42)/SUM(Y38:Y42)</f>
        <v>1</v>
      </c>
    </row>
    <row r="44" spans="1:29" ht="15.75" customHeight="1" x14ac:dyDescent="0.2">
      <c r="A44" s="50" t="s">
        <v>123</v>
      </c>
      <c r="B44" s="86" t="s">
        <v>350</v>
      </c>
      <c r="C44" s="58" t="s">
        <v>348</v>
      </c>
      <c r="D44" s="58"/>
      <c r="G44" s="50"/>
      <c r="I44" s="90" t="str">
        <f>B44</f>
        <v>2.1.1</v>
      </c>
      <c r="J44" s="50" t="s">
        <v>79</v>
      </c>
      <c r="K44" s="115" t="s">
        <v>3</v>
      </c>
      <c r="L44" s="115"/>
      <c r="N44" s="50" t="s">
        <v>123</v>
      </c>
      <c r="O44" s="50" t="s">
        <v>367</v>
      </c>
      <c r="P44" s="89" t="s">
        <v>358</v>
      </c>
      <c r="U44" s="90" t="s">
        <v>359</v>
      </c>
      <c r="V44" s="50" t="s">
        <v>79</v>
      </c>
      <c r="W44" s="115" t="s">
        <v>3</v>
      </c>
    </row>
    <row r="45" spans="1:29" ht="19.5" customHeight="1" x14ac:dyDescent="0.2">
      <c r="C45" s="379" t="s">
        <v>349</v>
      </c>
      <c r="D45" s="379"/>
      <c r="E45" s="379"/>
      <c r="F45" s="379"/>
      <c r="G45" s="379"/>
      <c r="I45" s="104">
        <v>4</v>
      </c>
      <c r="J45" s="81">
        <v>0.5</v>
      </c>
      <c r="K45" s="114">
        <f>I45*J45</f>
        <v>2</v>
      </c>
      <c r="P45" s="89"/>
      <c r="U45" s="181">
        <v>1</v>
      </c>
      <c r="V45" s="81">
        <v>0.5</v>
      </c>
      <c r="W45" s="114">
        <f>U45*V45</f>
        <v>0.5</v>
      </c>
      <c r="Z45" s="357" t="s">
        <v>365</v>
      </c>
      <c r="AA45" s="379"/>
      <c r="AB45" s="101">
        <f>K45+W45</f>
        <v>2.5</v>
      </c>
    </row>
    <row r="46" spans="1:29" ht="12.75" customHeight="1" x14ac:dyDescent="0.2">
      <c r="C46" s="170"/>
      <c r="D46" s="170"/>
      <c r="E46" s="170"/>
      <c r="F46" s="170"/>
      <c r="G46" s="170"/>
      <c r="H46" s="170"/>
      <c r="I46" s="170"/>
      <c r="J46" s="170"/>
      <c r="K46" s="170"/>
      <c r="L46" s="170"/>
      <c r="M46" s="170"/>
      <c r="N46" s="170"/>
      <c r="O46" s="170"/>
      <c r="P46" s="170"/>
      <c r="Q46" s="170"/>
      <c r="R46" s="170"/>
      <c r="S46" s="170"/>
      <c r="T46" s="170"/>
      <c r="U46" s="170"/>
      <c r="V46" s="81"/>
      <c r="Z46" s="169"/>
      <c r="AA46" s="170"/>
      <c r="AB46" s="170"/>
      <c r="AC46" s="170"/>
    </row>
    <row r="47" spans="1:29" x14ac:dyDescent="0.2">
      <c r="A47" s="413" t="str">
        <f>Criteria1.1.1!D55</f>
        <v>Transport</v>
      </c>
      <c r="B47" s="411"/>
      <c r="C47" s="411"/>
      <c r="D47" s="411"/>
      <c r="E47" s="73"/>
      <c r="F47" s="73"/>
      <c r="G47" s="73"/>
      <c r="H47" s="73"/>
      <c r="I47" s="73"/>
      <c r="J47" s="73"/>
      <c r="K47" s="116"/>
      <c r="L47" s="116"/>
      <c r="M47" s="171"/>
      <c r="N47" s="72"/>
      <c r="O47" s="72" t="s">
        <v>19</v>
      </c>
      <c r="P47" s="72"/>
      <c r="Q47" s="416"/>
      <c r="R47" s="416"/>
      <c r="S47" s="416"/>
      <c r="T47" s="416"/>
      <c r="U47" s="72"/>
      <c r="V47" s="72"/>
    </row>
    <row r="48" spans="1:29" ht="18" customHeight="1" x14ac:dyDescent="0.2">
      <c r="A48" s="50"/>
      <c r="B48" s="61" t="s">
        <v>130</v>
      </c>
      <c r="C48" s="59">
        <v>4</v>
      </c>
      <c r="D48" s="495" t="s">
        <v>352</v>
      </c>
      <c r="E48" s="495"/>
      <c r="F48" s="495"/>
      <c r="G48" s="495"/>
      <c r="H48" s="495"/>
      <c r="I48" s="495"/>
      <c r="J48" s="399" t="s">
        <v>150</v>
      </c>
      <c r="K48" s="184" t="s">
        <v>149</v>
      </c>
      <c r="L48" s="92" t="s">
        <v>19</v>
      </c>
      <c r="M48" s="171"/>
      <c r="N48" s="61" t="s">
        <v>130</v>
      </c>
      <c r="O48" s="59">
        <v>4</v>
      </c>
      <c r="P48" s="495" t="s">
        <v>360</v>
      </c>
      <c r="Q48" s="495"/>
      <c r="R48" s="495"/>
      <c r="S48" s="495"/>
      <c r="T48" s="495"/>
      <c r="U48" s="495"/>
      <c r="V48" s="495"/>
      <c r="W48" s="495"/>
      <c r="X48" s="399" t="s">
        <v>150</v>
      </c>
      <c r="Y48" s="184" t="s">
        <v>149</v>
      </c>
      <c r="Z48" s="92" t="s">
        <v>19</v>
      </c>
    </row>
    <row r="49" spans="1:28" ht="18" customHeight="1" x14ac:dyDescent="0.2">
      <c r="B49" s="61" t="s">
        <v>131</v>
      </c>
      <c r="C49" s="59">
        <v>3</v>
      </c>
      <c r="D49" s="495" t="s">
        <v>353</v>
      </c>
      <c r="E49" s="495"/>
      <c r="F49" s="495"/>
      <c r="G49" s="495"/>
      <c r="H49" s="495"/>
      <c r="I49" s="495"/>
      <c r="J49" s="400"/>
      <c r="K49" s="94"/>
      <c r="L49" s="95">
        <v>4</v>
      </c>
      <c r="M49" s="171"/>
      <c r="N49" s="61" t="s">
        <v>131</v>
      </c>
      <c r="O49" s="59">
        <v>3</v>
      </c>
      <c r="P49" s="495" t="s">
        <v>361</v>
      </c>
      <c r="Q49" s="495" t="s">
        <v>353</v>
      </c>
      <c r="R49" s="495" t="s">
        <v>353</v>
      </c>
      <c r="S49" s="495" t="s">
        <v>353</v>
      </c>
      <c r="T49" s="495" t="s">
        <v>353</v>
      </c>
      <c r="U49" s="495" t="s">
        <v>353</v>
      </c>
      <c r="V49" s="495"/>
      <c r="W49" s="495"/>
      <c r="X49" s="400"/>
      <c r="Y49" s="94"/>
      <c r="Z49" s="95">
        <v>4</v>
      </c>
    </row>
    <row r="50" spans="1:28" x14ac:dyDescent="0.2">
      <c r="B50" s="61" t="s">
        <v>73</v>
      </c>
      <c r="C50" s="59">
        <v>2</v>
      </c>
      <c r="D50" s="495" t="s">
        <v>357</v>
      </c>
      <c r="E50" s="495"/>
      <c r="F50" s="495"/>
      <c r="G50" s="495"/>
      <c r="H50" s="495"/>
      <c r="I50" s="495"/>
      <c r="J50" s="400"/>
      <c r="K50" s="94"/>
      <c r="L50" s="95">
        <v>3</v>
      </c>
      <c r="N50" s="61" t="s">
        <v>73</v>
      </c>
      <c r="O50" s="59">
        <v>2</v>
      </c>
      <c r="P50" s="495" t="s">
        <v>363</v>
      </c>
      <c r="Q50" s="495" t="s">
        <v>354</v>
      </c>
      <c r="R50" s="495" t="s">
        <v>354</v>
      </c>
      <c r="S50" s="495" t="s">
        <v>354</v>
      </c>
      <c r="T50" s="495" t="s">
        <v>354</v>
      </c>
      <c r="U50" s="495" t="s">
        <v>354</v>
      </c>
      <c r="V50" s="495"/>
      <c r="W50" s="495"/>
      <c r="X50" s="400"/>
      <c r="Y50" s="94">
        <v>1</v>
      </c>
      <c r="Z50" s="95">
        <v>3</v>
      </c>
    </row>
    <row r="51" spans="1:28" x14ac:dyDescent="0.2">
      <c r="B51" s="61" t="s">
        <v>134</v>
      </c>
      <c r="C51" s="59">
        <v>1</v>
      </c>
      <c r="D51" s="495" t="s">
        <v>355</v>
      </c>
      <c r="E51" s="495"/>
      <c r="F51" s="495"/>
      <c r="G51" s="495"/>
      <c r="H51" s="495"/>
      <c r="I51" s="495"/>
      <c r="J51" s="400"/>
      <c r="K51" s="94"/>
      <c r="L51" s="95">
        <v>2</v>
      </c>
      <c r="N51" s="61" t="s">
        <v>134</v>
      </c>
      <c r="O51" s="59">
        <v>1</v>
      </c>
      <c r="P51" s="495" t="s">
        <v>364</v>
      </c>
      <c r="Q51" s="495" t="s">
        <v>355</v>
      </c>
      <c r="R51" s="495" t="s">
        <v>355</v>
      </c>
      <c r="S51" s="495" t="s">
        <v>355</v>
      </c>
      <c r="T51" s="495" t="s">
        <v>355</v>
      </c>
      <c r="U51" s="495" t="s">
        <v>355</v>
      </c>
      <c r="V51" s="495"/>
      <c r="W51" s="495"/>
      <c r="X51" s="400"/>
      <c r="Y51" s="94"/>
      <c r="Z51" s="95">
        <v>2</v>
      </c>
    </row>
    <row r="52" spans="1:28" ht="12.75" customHeight="1" x14ac:dyDescent="0.2">
      <c r="C52" s="170">
        <v>0</v>
      </c>
      <c r="D52" s="179" t="s">
        <v>356</v>
      </c>
      <c r="E52" s="179"/>
      <c r="F52" s="179"/>
      <c r="G52" s="179"/>
      <c r="H52" s="179"/>
      <c r="I52" s="179"/>
      <c r="J52" s="400"/>
      <c r="K52" s="94"/>
      <c r="L52" s="95">
        <v>1</v>
      </c>
      <c r="O52">
        <v>0</v>
      </c>
      <c r="P52" s="495" t="s">
        <v>362</v>
      </c>
      <c r="Q52" s="495"/>
      <c r="R52" s="495"/>
      <c r="S52" s="495"/>
      <c r="T52" s="495"/>
      <c r="U52" s="495"/>
      <c r="V52" s="495"/>
      <c r="X52" s="400"/>
      <c r="Y52" s="94"/>
      <c r="Z52" s="95">
        <v>1</v>
      </c>
    </row>
    <row r="53" spans="1:28" ht="12.75" customHeight="1" x14ac:dyDescent="0.2">
      <c r="C53" s="170"/>
      <c r="D53" s="179"/>
      <c r="E53" s="179"/>
      <c r="F53" s="179"/>
      <c r="G53" s="179"/>
      <c r="H53" s="179"/>
      <c r="I53" s="179"/>
      <c r="J53" s="401"/>
      <c r="K53" s="96"/>
      <c r="L53" s="97">
        <v>0</v>
      </c>
      <c r="P53" s="179"/>
      <c r="Q53" s="179"/>
      <c r="R53" s="179"/>
      <c r="S53" s="179"/>
      <c r="T53" s="179"/>
      <c r="U53" s="179"/>
      <c r="V53" s="179"/>
      <c r="X53" s="401"/>
      <c r="Y53" s="96"/>
      <c r="Z53" s="97">
        <v>0</v>
      </c>
    </row>
    <row r="54" spans="1:28" ht="42.75" customHeight="1" x14ac:dyDescent="0.2">
      <c r="B54" s="494" t="str">
        <f>B43</f>
        <v>Take the average results from the questionnaires, national appointments and from the interviews or from other sources</v>
      </c>
      <c r="C54" s="494"/>
      <c r="D54" s="494"/>
      <c r="E54" s="494"/>
      <c r="F54" s="494"/>
      <c r="G54" s="494"/>
      <c r="H54" s="494"/>
      <c r="I54" s="494"/>
      <c r="K54" s="50" t="s">
        <v>73</v>
      </c>
      <c r="L54" s="77" t="e">
        <f>(K49*L49+K50*L50+K51*L51+K52*L52+K53*L53)/SUM(K49:K53)</f>
        <v>#DIV/0!</v>
      </c>
      <c r="P54" s="494" t="str">
        <f>B54</f>
        <v>Take the average results from the questionnaires, national appointments and from the interviews or from other sources</v>
      </c>
      <c r="Q54" s="494"/>
      <c r="R54" s="494"/>
      <c r="S54" s="494"/>
      <c r="T54" s="494"/>
      <c r="U54" s="494"/>
      <c r="V54" s="494"/>
      <c r="W54"/>
      <c r="Y54" s="50" t="s">
        <v>73</v>
      </c>
      <c r="Z54" s="77">
        <f>(Y49*Z49+Y50*Z50+Y51*Z51+Y52*Z52+Y53*Z53)/SUM(Y49:Y53)</f>
        <v>3</v>
      </c>
    </row>
    <row r="55" spans="1:28" ht="15.75" customHeight="1" x14ac:dyDescent="0.2">
      <c r="A55" s="50" t="s">
        <v>123</v>
      </c>
      <c r="B55" s="86" t="s">
        <v>350</v>
      </c>
      <c r="C55" s="58" t="s">
        <v>348</v>
      </c>
      <c r="D55" s="58"/>
      <c r="G55" s="50"/>
      <c r="I55" s="90" t="str">
        <f>B55</f>
        <v>2.1.1</v>
      </c>
      <c r="J55" s="50" t="s">
        <v>79</v>
      </c>
      <c r="K55" s="115" t="s">
        <v>3</v>
      </c>
      <c r="L55" s="115"/>
      <c r="N55" s="50" t="s">
        <v>123</v>
      </c>
      <c r="O55" s="50" t="s">
        <v>367</v>
      </c>
      <c r="P55" s="89" t="s">
        <v>358</v>
      </c>
      <c r="U55" s="90" t="s">
        <v>359</v>
      </c>
      <c r="V55" s="50" t="s">
        <v>79</v>
      </c>
      <c r="W55" s="115" t="s">
        <v>3</v>
      </c>
    </row>
    <row r="56" spans="1:28" ht="19.5" customHeight="1" x14ac:dyDescent="0.2">
      <c r="C56" s="379" t="s">
        <v>349</v>
      </c>
      <c r="D56" s="379"/>
      <c r="E56" s="379"/>
      <c r="F56" s="379"/>
      <c r="G56" s="379"/>
      <c r="I56" s="104">
        <v>4</v>
      </c>
      <c r="J56" s="81">
        <v>0.5</v>
      </c>
      <c r="K56" s="114">
        <f>I56*J56</f>
        <v>2</v>
      </c>
      <c r="P56" s="89"/>
      <c r="U56" s="181">
        <v>0</v>
      </c>
      <c r="V56" s="81">
        <v>0.5</v>
      </c>
      <c r="W56" s="114">
        <f>U56*V56</f>
        <v>0</v>
      </c>
      <c r="Z56" s="357" t="s">
        <v>365</v>
      </c>
      <c r="AA56" s="379"/>
      <c r="AB56" s="101">
        <f>K56+W56</f>
        <v>2</v>
      </c>
    </row>
    <row r="57" spans="1:28" ht="19.5" customHeight="1" x14ac:dyDescent="0.2">
      <c r="C57" s="170"/>
      <c r="D57" s="170"/>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row>
    <row r="58" spans="1:28" x14ac:dyDescent="0.2">
      <c r="A58" s="410" t="s">
        <v>66</v>
      </c>
      <c r="B58" s="411"/>
      <c r="C58" s="411"/>
      <c r="D58" s="411"/>
      <c r="E58" s="73"/>
      <c r="F58" s="73"/>
      <c r="G58" s="73"/>
      <c r="H58" s="73"/>
      <c r="I58" s="73"/>
      <c r="J58" s="73"/>
      <c r="K58" s="116"/>
      <c r="L58" s="116"/>
      <c r="M58" s="171"/>
      <c r="N58" s="72"/>
      <c r="O58" s="72" t="s">
        <v>19</v>
      </c>
      <c r="P58" s="72"/>
      <c r="Q58" s="416"/>
      <c r="R58" s="416"/>
      <c r="S58" s="416"/>
      <c r="T58" s="416"/>
      <c r="U58" s="72"/>
      <c r="V58" s="72"/>
    </row>
    <row r="59" spans="1:28" ht="18" customHeight="1" x14ac:dyDescent="0.2">
      <c r="A59" s="50"/>
      <c r="B59" s="61" t="s">
        <v>130</v>
      </c>
      <c r="C59" s="59">
        <v>4</v>
      </c>
      <c r="D59" s="495" t="s">
        <v>352</v>
      </c>
      <c r="E59" s="495"/>
      <c r="F59" s="495"/>
      <c r="G59" s="495"/>
      <c r="H59" s="495"/>
      <c r="I59" s="495"/>
      <c r="J59" s="399" t="s">
        <v>150</v>
      </c>
      <c r="K59" s="184" t="s">
        <v>149</v>
      </c>
      <c r="L59" s="92" t="s">
        <v>19</v>
      </c>
      <c r="M59" s="171"/>
      <c r="N59" s="61" t="s">
        <v>130</v>
      </c>
      <c r="O59" s="59">
        <v>4</v>
      </c>
      <c r="P59" s="495" t="s">
        <v>360</v>
      </c>
      <c r="Q59" s="495"/>
      <c r="R59" s="495"/>
      <c r="S59" s="495"/>
      <c r="T59" s="495"/>
      <c r="U59" s="495"/>
      <c r="V59" s="495"/>
      <c r="W59" s="495"/>
      <c r="X59" s="399" t="s">
        <v>150</v>
      </c>
      <c r="Y59" s="184" t="s">
        <v>149</v>
      </c>
      <c r="Z59" s="92" t="s">
        <v>19</v>
      </c>
    </row>
    <row r="60" spans="1:28" ht="18" customHeight="1" x14ac:dyDescent="0.2">
      <c r="B60" s="61" t="s">
        <v>131</v>
      </c>
      <c r="C60" s="59">
        <v>3</v>
      </c>
      <c r="D60" s="495" t="s">
        <v>353</v>
      </c>
      <c r="E60" s="495"/>
      <c r="F60" s="495"/>
      <c r="G60" s="495"/>
      <c r="H60" s="495"/>
      <c r="I60" s="495"/>
      <c r="J60" s="400"/>
      <c r="K60" s="94"/>
      <c r="L60" s="95">
        <v>4</v>
      </c>
      <c r="M60" s="171"/>
      <c r="N60" s="61" t="s">
        <v>131</v>
      </c>
      <c r="O60" s="59">
        <v>3</v>
      </c>
      <c r="P60" s="495" t="s">
        <v>361</v>
      </c>
      <c r="Q60" s="495" t="s">
        <v>353</v>
      </c>
      <c r="R60" s="495" t="s">
        <v>353</v>
      </c>
      <c r="S60" s="495" t="s">
        <v>353</v>
      </c>
      <c r="T60" s="495" t="s">
        <v>353</v>
      </c>
      <c r="U60" s="495" t="s">
        <v>353</v>
      </c>
      <c r="V60" s="495"/>
      <c r="W60" s="495"/>
      <c r="X60" s="400"/>
      <c r="Y60" s="94">
        <v>1</v>
      </c>
      <c r="Z60" s="95">
        <v>4</v>
      </c>
    </row>
    <row r="61" spans="1:28" x14ac:dyDescent="0.2">
      <c r="B61" s="61" t="s">
        <v>73</v>
      </c>
      <c r="C61" s="59">
        <v>2</v>
      </c>
      <c r="D61" s="495" t="s">
        <v>357</v>
      </c>
      <c r="E61" s="495"/>
      <c r="F61" s="495"/>
      <c r="G61" s="495"/>
      <c r="H61" s="495"/>
      <c r="I61" s="495"/>
      <c r="J61" s="400"/>
      <c r="K61" s="94"/>
      <c r="L61" s="95">
        <v>3</v>
      </c>
      <c r="N61" s="61" t="s">
        <v>73</v>
      </c>
      <c r="O61" s="59">
        <v>2</v>
      </c>
      <c r="P61" s="495" t="s">
        <v>363</v>
      </c>
      <c r="Q61" s="495" t="s">
        <v>354</v>
      </c>
      <c r="R61" s="495" t="s">
        <v>354</v>
      </c>
      <c r="S61" s="495" t="s">
        <v>354</v>
      </c>
      <c r="T61" s="495" t="s">
        <v>354</v>
      </c>
      <c r="U61" s="495" t="s">
        <v>354</v>
      </c>
      <c r="V61" s="495"/>
      <c r="W61" s="495"/>
      <c r="X61" s="400"/>
      <c r="Y61" s="94">
        <v>1</v>
      </c>
      <c r="Z61" s="95">
        <v>3</v>
      </c>
    </row>
    <row r="62" spans="1:28" x14ac:dyDescent="0.2">
      <c r="B62" s="61" t="s">
        <v>134</v>
      </c>
      <c r="C62" s="59">
        <v>1</v>
      </c>
      <c r="D62" s="495" t="s">
        <v>355</v>
      </c>
      <c r="E62" s="495"/>
      <c r="F62" s="495"/>
      <c r="G62" s="495"/>
      <c r="H62" s="495"/>
      <c r="I62" s="495"/>
      <c r="J62" s="400"/>
      <c r="K62" s="94"/>
      <c r="L62" s="95">
        <v>2</v>
      </c>
      <c r="N62" s="61" t="s">
        <v>134</v>
      </c>
      <c r="O62" s="59">
        <v>1</v>
      </c>
      <c r="P62" s="495" t="s">
        <v>364</v>
      </c>
      <c r="Q62" s="495" t="s">
        <v>355</v>
      </c>
      <c r="R62" s="495" t="s">
        <v>355</v>
      </c>
      <c r="S62" s="495" t="s">
        <v>355</v>
      </c>
      <c r="T62" s="495" t="s">
        <v>355</v>
      </c>
      <c r="U62" s="495" t="s">
        <v>355</v>
      </c>
      <c r="V62" s="495"/>
      <c r="W62" s="495"/>
      <c r="X62" s="400"/>
      <c r="Y62" s="94">
        <v>1</v>
      </c>
      <c r="Z62" s="95">
        <v>2</v>
      </c>
    </row>
    <row r="63" spans="1:28" ht="12.75" customHeight="1" x14ac:dyDescent="0.2">
      <c r="C63" s="170">
        <v>0</v>
      </c>
      <c r="D63" s="179" t="s">
        <v>356</v>
      </c>
      <c r="E63" s="179"/>
      <c r="F63" s="179"/>
      <c r="G63" s="179"/>
      <c r="H63" s="179"/>
      <c r="I63" s="179"/>
      <c r="J63" s="400"/>
      <c r="K63" s="94"/>
      <c r="L63" s="95">
        <v>1</v>
      </c>
      <c r="O63">
        <v>0</v>
      </c>
      <c r="P63" s="495" t="s">
        <v>362</v>
      </c>
      <c r="Q63" s="495"/>
      <c r="R63" s="495"/>
      <c r="S63" s="495"/>
      <c r="T63" s="495"/>
      <c r="U63" s="495"/>
      <c r="V63" s="495"/>
      <c r="X63" s="400"/>
      <c r="Y63" s="94">
        <v>1</v>
      </c>
      <c r="Z63" s="95">
        <v>1</v>
      </c>
    </row>
    <row r="64" spans="1:28" ht="12.75" customHeight="1" x14ac:dyDescent="0.2">
      <c r="C64" s="170"/>
      <c r="D64" s="179"/>
      <c r="E64" s="179"/>
      <c r="F64" s="179"/>
      <c r="G64" s="179"/>
      <c r="H64" s="179"/>
      <c r="I64" s="179"/>
      <c r="J64" s="401"/>
      <c r="K64" s="96"/>
      <c r="L64" s="97">
        <v>0</v>
      </c>
      <c r="P64" s="179"/>
      <c r="Q64" s="179"/>
      <c r="R64" s="179"/>
      <c r="S64" s="179"/>
      <c r="T64" s="179"/>
      <c r="U64" s="179"/>
      <c r="V64" s="179"/>
      <c r="X64" s="401"/>
      <c r="Y64" s="96">
        <v>1</v>
      </c>
      <c r="Z64" s="97">
        <v>0</v>
      </c>
    </row>
    <row r="65" spans="1:28" ht="42.75" customHeight="1" x14ac:dyDescent="0.2">
      <c r="B65" s="494" t="str">
        <f>B54</f>
        <v>Take the average results from the questionnaires, national appointments and from the interviews or from other sources</v>
      </c>
      <c r="C65" s="494"/>
      <c r="D65" s="494"/>
      <c r="E65" s="494"/>
      <c r="F65" s="494"/>
      <c r="G65" s="494"/>
      <c r="H65" s="494"/>
      <c r="I65" s="494"/>
      <c r="K65" s="50" t="s">
        <v>73</v>
      </c>
      <c r="L65" s="77" t="e">
        <f>(K60*L60+K61*L61+K62*L62+K63*L63+K64*L64)/SUM(K60:K64)</f>
        <v>#DIV/0!</v>
      </c>
      <c r="P65" s="494" t="str">
        <f>B65</f>
        <v>Take the average results from the questionnaires, national appointments and from the interviews or from other sources</v>
      </c>
      <c r="Q65" s="494"/>
      <c r="R65" s="494"/>
      <c r="S65" s="494"/>
      <c r="T65" s="494"/>
      <c r="U65" s="494"/>
      <c r="V65" s="494"/>
      <c r="W65"/>
      <c r="Y65" s="50" t="s">
        <v>73</v>
      </c>
      <c r="Z65" s="77">
        <f>(Y60*Z60+Y61*Z61+Y62*Z62+Y63*Z63+Y64*Z64)/SUM(Y60:Y64)</f>
        <v>2</v>
      </c>
    </row>
    <row r="66" spans="1:28" ht="15.75" customHeight="1" x14ac:dyDescent="0.2">
      <c r="A66" s="50" t="s">
        <v>123</v>
      </c>
      <c r="B66" s="86" t="s">
        <v>350</v>
      </c>
      <c r="C66" s="58" t="s">
        <v>348</v>
      </c>
      <c r="D66" s="58"/>
      <c r="G66" s="50"/>
      <c r="I66" s="90" t="str">
        <f>B66</f>
        <v>2.1.1</v>
      </c>
      <c r="J66" s="50" t="s">
        <v>79</v>
      </c>
      <c r="K66" s="115" t="s">
        <v>3</v>
      </c>
      <c r="L66" s="115"/>
      <c r="N66" s="50" t="s">
        <v>123</v>
      </c>
      <c r="O66" s="50" t="s">
        <v>367</v>
      </c>
      <c r="P66" s="89" t="s">
        <v>358</v>
      </c>
      <c r="U66" s="90" t="s">
        <v>359</v>
      </c>
      <c r="V66" s="50" t="s">
        <v>79</v>
      </c>
      <c r="W66" s="115" t="s">
        <v>3</v>
      </c>
    </row>
    <row r="67" spans="1:28" ht="19.5" customHeight="1" x14ac:dyDescent="0.2">
      <c r="C67" s="379" t="s">
        <v>349</v>
      </c>
      <c r="D67" s="379"/>
      <c r="E67" s="379"/>
      <c r="F67" s="379"/>
      <c r="G67" s="379"/>
      <c r="I67" s="104">
        <v>4</v>
      </c>
      <c r="J67" s="81">
        <v>0.5</v>
      </c>
      <c r="K67" s="114">
        <f>I67*J67</f>
        <v>2</v>
      </c>
      <c r="P67" s="89"/>
      <c r="U67" s="181">
        <v>0</v>
      </c>
      <c r="V67" s="81">
        <v>0.5</v>
      </c>
      <c r="W67" s="114">
        <f>U67*V67</f>
        <v>0</v>
      </c>
      <c r="Z67" s="357" t="s">
        <v>365</v>
      </c>
      <c r="AA67" s="379"/>
      <c r="AB67" s="101">
        <f>K67+W67</f>
        <v>2</v>
      </c>
    </row>
    <row r="69" spans="1:28" x14ac:dyDescent="0.2">
      <c r="A69" s="413" t="str">
        <f>Criteria1.1.1!D78</f>
        <v>Private  Sector Development Competitiveness</v>
      </c>
      <c r="B69" s="411"/>
      <c r="C69" s="411"/>
      <c r="D69" s="411"/>
      <c r="E69" s="411"/>
      <c r="F69" s="73"/>
      <c r="G69" s="73"/>
      <c r="H69" s="73"/>
      <c r="I69" s="73"/>
      <c r="J69" s="73"/>
      <c r="K69" s="116"/>
      <c r="L69" s="116"/>
      <c r="M69" s="213"/>
      <c r="N69" s="72"/>
      <c r="O69" s="72" t="s">
        <v>19</v>
      </c>
      <c r="P69" s="72"/>
      <c r="Q69" s="416"/>
      <c r="R69" s="416"/>
      <c r="S69" s="416"/>
      <c r="T69" s="416"/>
      <c r="U69" s="72"/>
      <c r="V69" s="72"/>
    </row>
    <row r="70" spans="1:28" ht="18" customHeight="1" x14ac:dyDescent="0.2">
      <c r="A70" s="50"/>
      <c r="B70" s="61" t="s">
        <v>130</v>
      </c>
      <c r="C70" s="59">
        <v>4</v>
      </c>
      <c r="D70" s="495" t="s">
        <v>352</v>
      </c>
      <c r="E70" s="495"/>
      <c r="F70" s="495"/>
      <c r="G70" s="495"/>
      <c r="H70" s="495"/>
      <c r="I70" s="495"/>
      <c r="J70" s="399" t="s">
        <v>150</v>
      </c>
      <c r="K70" s="184" t="s">
        <v>149</v>
      </c>
      <c r="L70" s="92" t="s">
        <v>19</v>
      </c>
      <c r="M70" s="213"/>
      <c r="N70" s="61" t="s">
        <v>130</v>
      </c>
      <c r="O70" s="59">
        <v>4</v>
      </c>
      <c r="P70" s="495" t="s">
        <v>360</v>
      </c>
      <c r="Q70" s="495"/>
      <c r="R70" s="495"/>
      <c r="S70" s="495"/>
      <c r="T70" s="495"/>
      <c r="U70" s="495"/>
      <c r="V70" s="495"/>
      <c r="W70" s="495"/>
      <c r="X70" s="399" t="s">
        <v>150</v>
      </c>
      <c r="Y70" s="184" t="s">
        <v>149</v>
      </c>
      <c r="Z70" s="92" t="s">
        <v>19</v>
      </c>
    </row>
    <row r="71" spans="1:28" ht="18" customHeight="1" x14ac:dyDescent="0.2">
      <c r="B71" s="61" t="s">
        <v>131</v>
      </c>
      <c r="C71" s="59">
        <v>3</v>
      </c>
      <c r="D71" s="495" t="s">
        <v>353</v>
      </c>
      <c r="E71" s="495"/>
      <c r="F71" s="495"/>
      <c r="G71" s="495"/>
      <c r="H71" s="495"/>
      <c r="I71" s="495"/>
      <c r="J71" s="400"/>
      <c r="K71" s="94">
        <v>1</v>
      </c>
      <c r="L71" s="95">
        <v>4</v>
      </c>
      <c r="M71" s="213"/>
      <c r="N71" s="61" t="s">
        <v>131</v>
      </c>
      <c r="O71" s="59">
        <v>3</v>
      </c>
      <c r="P71" s="495" t="s">
        <v>361</v>
      </c>
      <c r="Q71" s="495" t="s">
        <v>353</v>
      </c>
      <c r="R71" s="495" t="s">
        <v>353</v>
      </c>
      <c r="S71" s="495" t="s">
        <v>353</v>
      </c>
      <c r="T71" s="495" t="s">
        <v>353</v>
      </c>
      <c r="U71" s="495" t="s">
        <v>353</v>
      </c>
      <c r="V71" s="495"/>
      <c r="W71" s="495"/>
      <c r="X71" s="400"/>
      <c r="Y71" s="94">
        <v>1</v>
      </c>
      <c r="Z71" s="95">
        <v>4</v>
      </c>
    </row>
    <row r="72" spans="1:28" x14ac:dyDescent="0.2">
      <c r="B72" s="61" t="s">
        <v>73</v>
      </c>
      <c r="C72" s="59">
        <v>2</v>
      </c>
      <c r="D72" s="495" t="s">
        <v>357</v>
      </c>
      <c r="E72" s="495"/>
      <c r="F72" s="495"/>
      <c r="G72" s="495"/>
      <c r="H72" s="495"/>
      <c r="I72" s="495"/>
      <c r="J72" s="400"/>
      <c r="K72" s="94"/>
      <c r="L72" s="95">
        <v>3</v>
      </c>
      <c r="N72" s="61" t="s">
        <v>73</v>
      </c>
      <c r="O72" s="59">
        <v>2</v>
      </c>
      <c r="P72" s="495" t="s">
        <v>363</v>
      </c>
      <c r="Q72" s="495" t="s">
        <v>354</v>
      </c>
      <c r="R72" s="495" t="s">
        <v>354</v>
      </c>
      <c r="S72" s="495" t="s">
        <v>354</v>
      </c>
      <c r="T72" s="495" t="s">
        <v>354</v>
      </c>
      <c r="U72" s="495" t="s">
        <v>354</v>
      </c>
      <c r="V72" s="495"/>
      <c r="W72" s="495"/>
      <c r="X72" s="400"/>
      <c r="Y72" s="94"/>
      <c r="Z72" s="95">
        <v>3</v>
      </c>
    </row>
    <row r="73" spans="1:28" x14ac:dyDescent="0.2">
      <c r="B73" s="61" t="s">
        <v>134</v>
      </c>
      <c r="C73" s="59">
        <v>1</v>
      </c>
      <c r="D73" s="495" t="s">
        <v>355</v>
      </c>
      <c r="E73" s="495"/>
      <c r="F73" s="495"/>
      <c r="G73" s="495"/>
      <c r="H73" s="495"/>
      <c r="I73" s="495"/>
      <c r="J73" s="400"/>
      <c r="K73" s="94"/>
      <c r="L73" s="95">
        <v>2</v>
      </c>
      <c r="N73" s="61" t="s">
        <v>134</v>
      </c>
      <c r="O73" s="59">
        <v>1</v>
      </c>
      <c r="P73" s="495" t="s">
        <v>364</v>
      </c>
      <c r="Q73" s="495" t="s">
        <v>355</v>
      </c>
      <c r="R73" s="495" t="s">
        <v>355</v>
      </c>
      <c r="S73" s="495" t="s">
        <v>355</v>
      </c>
      <c r="T73" s="495" t="s">
        <v>355</v>
      </c>
      <c r="U73" s="495" t="s">
        <v>355</v>
      </c>
      <c r="V73" s="495"/>
      <c r="W73" s="495"/>
      <c r="X73" s="400"/>
      <c r="Y73" s="94"/>
      <c r="Z73" s="95">
        <v>2</v>
      </c>
    </row>
    <row r="74" spans="1:28" ht="12.75" customHeight="1" x14ac:dyDescent="0.2">
      <c r="C74" s="211">
        <v>0</v>
      </c>
      <c r="D74" s="217" t="s">
        <v>356</v>
      </c>
      <c r="E74" s="217"/>
      <c r="F74" s="217"/>
      <c r="G74" s="217"/>
      <c r="H74" s="217"/>
      <c r="I74" s="217"/>
      <c r="J74" s="400"/>
      <c r="K74" s="94"/>
      <c r="L74" s="95">
        <v>1</v>
      </c>
      <c r="O74">
        <v>0</v>
      </c>
      <c r="P74" s="495" t="s">
        <v>362</v>
      </c>
      <c r="Q74" s="495"/>
      <c r="R74" s="495"/>
      <c r="S74" s="495"/>
      <c r="T74" s="495"/>
      <c r="U74" s="495"/>
      <c r="V74" s="495"/>
      <c r="X74" s="400"/>
      <c r="Y74" s="94"/>
      <c r="Z74" s="95">
        <v>1</v>
      </c>
    </row>
    <row r="75" spans="1:28" ht="12.75" customHeight="1" x14ac:dyDescent="0.2">
      <c r="C75" s="211"/>
      <c r="D75" s="217"/>
      <c r="E75" s="217"/>
      <c r="F75" s="217"/>
      <c r="G75" s="217"/>
      <c r="H75" s="217"/>
      <c r="I75" s="217"/>
      <c r="J75" s="401"/>
      <c r="K75" s="96"/>
      <c r="L75" s="97">
        <v>0</v>
      </c>
      <c r="P75" s="217"/>
      <c r="Q75" s="217"/>
      <c r="R75" s="217"/>
      <c r="S75" s="217"/>
      <c r="T75" s="217"/>
      <c r="U75" s="217"/>
      <c r="V75" s="217"/>
      <c r="X75" s="401"/>
      <c r="Y75" s="96"/>
      <c r="Z75" s="97">
        <v>0</v>
      </c>
    </row>
    <row r="76" spans="1:28" ht="42.75" customHeight="1" x14ac:dyDescent="0.2">
      <c r="B76" s="494" t="str">
        <f>B65</f>
        <v>Take the average results from the questionnaires, national appointments and from the interviews or from other sources</v>
      </c>
      <c r="C76" s="494"/>
      <c r="D76" s="494"/>
      <c r="E76" s="494"/>
      <c r="F76" s="494"/>
      <c r="G76" s="494"/>
      <c r="H76" s="494"/>
      <c r="I76" s="494"/>
      <c r="K76" s="50" t="s">
        <v>73</v>
      </c>
      <c r="L76" s="77">
        <f>(K71*L71+K72*L72+K73*L73+K74*L74+K75*L75)/SUM(K71:K75)</f>
        <v>4</v>
      </c>
      <c r="P76" s="494" t="str">
        <f>B76</f>
        <v>Take the average results from the questionnaires, national appointments and from the interviews or from other sources</v>
      </c>
      <c r="Q76" s="494"/>
      <c r="R76" s="494"/>
      <c r="S76" s="494"/>
      <c r="T76" s="494"/>
      <c r="U76" s="494"/>
      <c r="V76" s="494"/>
      <c r="W76"/>
      <c r="Y76" s="50" t="s">
        <v>73</v>
      </c>
      <c r="Z76" s="77">
        <f>(Y71*Z71+Y72*Z72+Y73*Z73+Y74*Z74+Y75*Z75)/SUM(Y71:Y75)</f>
        <v>4</v>
      </c>
    </row>
    <row r="77" spans="1:28" ht="15.75" customHeight="1" x14ac:dyDescent="0.2">
      <c r="A77" s="50" t="s">
        <v>123</v>
      </c>
      <c r="B77" s="86" t="s">
        <v>350</v>
      </c>
      <c r="C77" s="58" t="s">
        <v>348</v>
      </c>
      <c r="D77" s="58"/>
      <c r="G77" s="50"/>
      <c r="I77" s="90" t="str">
        <f>B77</f>
        <v>2.1.1</v>
      </c>
      <c r="J77" s="50" t="s">
        <v>79</v>
      </c>
      <c r="K77" s="115" t="s">
        <v>3</v>
      </c>
      <c r="L77" s="115"/>
      <c r="N77" s="50" t="s">
        <v>123</v>
      </c>
      <c r="O77" s="50" t="s">
        <v>367</v>
      </c>
      <c r="P77" s="89" t="s">
        <v>358</v>
      </c>
      <c r="U77" s="90" t="s">
        <v>359</v>
      </c>
      <c r="V77" s="50" t="s">
        <v>79</v>
      </c>
      <c r="W77" s="115" t="s">
        <v>3</v>
      </c>
    </row>
    <row r="78" spans="1:28" ht="19.5" customHeight="1" x14ac:dyDescent="0.2">
      <c r="C78" s="379" t="s">
        <v>349</v>
      </c>
      <c r="D78" s="379"/>
      <c r="E78" s="379"/>
      <c r="F78" s="379"/>
      <c r="G78" s="379"/>
      <c r="I78" s="104">
        <v>4</v>
      </c>
      <c r="J78" s="81">
        <v>0.5</v>
      </c>
      <c r="K78" s="114">
        <f>I78*J78</f>
        <v>2</v>
      </c>
      <c r="P78" s="89"/>
      <c r="U78" s="181">
        <v>0</v>
      </c>
      <c r="V78" s="81">
        <v>0.5</v>
      </c>
      <c r="W78" s="114">
        <f>U78*V78</f>
        <v>0</v>
      </c>
      <c r="Z78" s="357" t="s">
        <v>365</v>
      </c>
      <c r="AA78" s="379"/>
      <c r="AB78" s="101">
        <f>K78+W78</f>
        <v>2</v>
      </c>
    </row>
    <row r="79" spans="1:28" ht="19.5" customHeight="1" x14ac:dyDescent="0.2">
      <c r="C79" s="211"/>
      <c r="D79" s="211"/>
      <c r="E79" s="211"/>
      <c r="F79" s="211"/>
      <c r="G79" s="211"/>
      <c r="H79" s="211"/>
      <c r="I79" s="211"/>
      <c r="J79" s="211"/>
      <c r="K79" s="211"/>
      <c r="L79" s="211"/>
      <c r="M79" s="211"/>
      <c r="N79" s="211"/>
      <c r="O79" s="211"/>
      <c r="P79" s="211"/>
      <c r="Q79" s="211"/>
      <c r="R79" s="211"/>
      <c r="S79" s="211"/>
      <c r="T79" s="211"/>
      <c r="U79" s="211"/>
      <c r="V79" s="211"/>
      <c r="W79" s="211"/>
      <c r="X79" s="211"/>
      <c r="Y79" s="211"/>
      <c r="Z79" s="211"/>
      <c r="AA79" s="211"/>
      <c r="AB79" s="211"/>
    </row>
    <row r="80" spans="1:28" x14ac:dyDescent="0.2">
      <c r="A80" s="414">
        <f>Criteria1.1.1!D89</f>
        <v>0</v>
      </c>
      <c r="B80" s="415"/>
      <c r="C80" s="415"/>
      <c r="D80" s="415"/>
      <c r="E80" s="73"/>
      <c r="F80" s="73"/>
      <c r="G80" s="73"/>
      <c r="H80" s="73"/>
      <c r="I80" s="73"/>
      <c r="J80" s="73"/>
      <c r="K80" s="116"/>
      <c r="L80" s="116"/>
      <c r="M80" s="213"/>
      <c r="N80" s="72"/>
      <c r="O80" s="72" t="s">
        <v>19</v>
      </c>
      <c r="P80" s="72"/>
      <c r="Q80" s="416"/>
      <c r="R80" s="416"/>
      <c r="S80" s="416"/>
      <c r="T80" s="416"/>
      <c r="U80" s="72"/>
      <c r="V80" s="72"/>
    </row>
    <row r="81" spans="1:28" ht="18" customHeight="1" x14ac:dyDescent="0.2">
      <c r="A81" s="50"/>
      <c r="B81" s="61" t="s">
        <v>130</v>
      </c>
      <c r="C81" s="59">
        <v>4</v>
      </c>
      <c r="D81" s="495" t="s">
        <v>352</v>
      </c>
      <c r="E81" s="495"/>
      <c r="F81" s="495"/>
      <c r="G81" s="495"/>
      <c r="H81" s="495"/>
      <c r="I81" s="495"/>
      <c r="J81" s="399" t="s">
        <v>150</v>
      </c>
      <c r="K81" s="184" t="s">
        <v>149</v>
      </c>
      <c r="L81" s="92" t="s">
        <v>19</v>
      </c>
      <c r="M81" s="213"/>
      <c r="N81" s="61" t="s">
        <v>130</v>
      </c>
      <c r="O81" s="59">
        <v>4</v>
      </c>
      <c r="P81" s="495" t="s">
        <v>360</v>
      </c>
      <c r="Q81" s="495"/>
      <c r="R81" s="495"/>
      <c r="S81" s="495"/>
      <c r="T81" s="495"/>
      <c r="U81" s="495"/>
      <c r="V81" s="495"/>
      <c r="W81" s="495"/>
      <c r="X81" s="399" t="s">
        <v>150</v>
      </c>
      <c r="Y81" s="184" t="s">
        <v>149</v>
      </c>
      <c r="Z81" s="92" t="s">
        <v>19</v>
      </c>
    </row>
    <row r="82" spans="1:28" ht="18" customHeight="1" x14ac:dyDescent="0.2">
      <c r="B82" s="61" t="s">
        <v>131</v>
      </c>
      <c r="C82" s="59">
        <v>3</v>
      </c>
      <c r="D82" s="495" t="s">
        <v>353</v>
      </c>
      <c r="E82" s="495"/>
      <c r="F82" s="495"/>
      <c r="G82" s="495"/>
      <c r="H82" s="495"/>
      <c r="I82" s="495"/>
      <c r="J82" s="400"/>
      <c r="K82" s="94">
        <v>4</v>
      </c>
      <c r="L82" s="95">
        <v>4</v>
      </c>
      <c r="M82" s="213"/>
      <c r="N82" s="61" t="s">
        <v>131</v>
      </c>
      <c r="O82" s="59">
        <v>3</v>
      </c>
      <c r="P82" s="495" t="s">
        <v>361</v>
      </c>
      <c r="Q82" s="495" t="s">
        <v>353</v>
      </c>
      <c r="R82" s="495" t="s">
        <v>353</v>
      </c>
      <c r="S82" s="495" t="s">
        <v>353</v>
      </c>
      <c r="T82" s="495" t="s">
        <v>353</v>
      </c>
      <c r="U82" s="495" t="s">
        <v>353</v>
      </c>
      <c r="V82" s="495"/>
      <c r="W82" s="495"/>
      <c r="X82" s="400"/>
      <c r="Y82" s="94">
        <v>1</v>
      </c>
      <c r="Z82" s="95">
        <v>4</v>
      </c>
    </row>
    <row r="83" spans="1:28" x14ac:dyDescent="0.2">
      <c r="B83" s="61" t="s">
        <v>73</v>
      </c>
      <c r="C83" s="59">
        <v>2</v>
      </c>
      <c r="D83" s="495" t="s">
        <v>357</v>
      </c>
      <c r="E83" s="495"/>
      <c r="F83" s="495"/>
      <c r="G83" s="495"/>
      <c r="H83" s="495"/>
      <c r="I83" s="495"/>
      <c r="J83" s="400"/>
      <c r="K83" s="94"/>
      <c r="L83" s="95">
        <v>3</v>
      </c>
      <c r="N83" s="61" t="s">
        <v>73</v>
      </c>
      <c r="O83" s="59">
        <v>2</v>
      </c>
      <c r="P83" s="495" t="s">
        <v>363</v>
      </c>
      <c r="Q83" s="495" t="s">
        <v>354</v>
      </c>
      <c r="R83" s="495" t="s">
        <v>354</v>
      </c>
      <c r="S83" s="495" t="s">
        <v>354</v>
      </c>
      <c r="T83" s="495" t="s">
        <v>354</v>
      </c>
      <c r="U83" s="495" t="s">
        <v>354</v>
      </c>
      <c r="V83" s="495"/>
      <c r="W83" s="495"/>
      <c r="X83" s="400"/>
      <c r="Y83" s="94">
        <v>1</v>
      </c>
      <c r="Z83" s="95">
        <v>3</v>
      </c>
    </row>
    <row r="84" spans="1:28" x14ac:dyDescent="0.2">
      <c r="B84" s="61" t="s">
        <v>134</v>
      </c>
      <c r="C84" s="59">
        <v>1</v>
      </c>
      <c r="D84" s="495" t="s">
        <v>355</v>
      </c>
      <c r="E84" s="495"/>
      <c r="F84" s="495"/>
      <c r="G84" s="495"/>
      <c r="H84" s="495"/>
      <c r="I84" s="495"/>
      <c r="J84" s="400"/>
      <c r="K84" s="94"/>
      <c r="L84" s="95">
        <v>2</v>
      </c>
      <c r="N84" s="61" t="s">
        <v>134</v>
      </c>
      <c r="O84" s="59">
        <v>1</v>
      </c>
      <c r="P84" s="495" t="s">
        <v>364</v>
      </c>
      <c r="Q84" s="495" t="s">
        <v>355</v>
      </c>
      <c r="R84" s="495" t="s">
        <v>355</v>
      </c>
      <c r="S84" s="495" t="s">
        <v>355</v>
      </c>
      <c r="T84" s="495" t="s">
        <v>355</v>
      </c>
      <c r="U84" s="495" t="s">
        <v>355</v>
      </c>
      <c r="V84" s="495"/>
      <c r="W84" s="495"/>
      <c r="X84" s="400"/>
      <c r="Y84" s="94">
        <v>1</v>
      </c>
      <c r="Z84" s="95">
        <v>2</v>
      </c>
    </row>
    <row r="85" spans="1:28" ht="12.75" customHeight="1" x14ac:dyDescent="0.2">
      <c r="C85" s="211">
        <v>0</v>
      </c>
      <c r="D85" s="217" t="s">
        <v>356</v>
      </c>
      <c r="E85" s="217"/>
      <c r="F85" s="217"/>
      <c r="G85" s="217"/>
      <c r="H85" s="217"/>
      <c r="I85" s="217"/>
      <c r="J85" s="400"/>
      <c r="K85" s="94"/>
      <c r="L85" s="95">
        <v>1</v>
      </c>
      <c r="O85">
        <v>0</v>
      </c>
      <c r="P85" s="495" t="s">
        <v>362</v>
      </c>
      <c r="Q85" s="495"/>
      <c r="R85" s="495"/>
      <c r="S85" s="495"/>
      <c r="T85" s="495"/>
      <c r="U85" s="495"/>
      <c r="V85" s="495"/>
      <c r="X85" s="400"/>
      <c r="Y85" s="94">
        <v>1</v>
      </c>
      <c r="Z85" s="95">
        <v>1</v>
      </c>
    </row>
    <row r="86" spans="1:28" ht="12.75" customHeight="1" x14ac:dyDescent="0.2">
      <c r="C86" s="211"/>
      <c r="D86" s="217"/>
      <c r="E86" s="217"/>
      <c r="F86" s="217"/>
      <c r="G86" s="217"/>
      <c r="H86" s="217"/>
      <c r="I86" s="217"/>
      <c r="J86" s="401"/>
      <c r="K86" s="96"/>
      <c r="L86" s="97">
        <v>0</v>
      </c>
      <c r="P86" s="217"/>
      <c r="Q86" s="217"/>
      <c r="R86" s="217"/>
      <c r="S86" s="217"/>
      <c r="T86" s="217"/>
      <c r="U86" s="217"/>
      <c r="V86" s="217"/>
      <c r="X86" s="401"/>
      <c r="Y86" s="96">
        <v>1</v>
      </c>
      <c r="Z86" s="97">
        <v>0</v>
      </c>
    </row>
    <row r="87" spans="1:28" ht="42.75" customHeight="1" x14ac:dyDescent="0.2">
      <c r="B87" s="494" t="str">
        <f>B76</f>
        <v>Take the average results from the questionnaires, national appointments and from the interviews or from other sources</v>
      </c>
      <c r="C87" s="494"/>
      <c r="D87" s="494"/>
      <c r="E87" s="494"/>
      <c r="F87" s="494"/>
      <c r="G87" s="494"/>
      <c r="H87" s="494"/>
      <c r="I87" s="494"/>
      <c r="K87" s="50" t="s">
        <v>73</v>
      </c>
      <c r="L87" s="77">
        <f>(K82*L82+K83*L83+K84*L84+K85*L85+K86*L86)/SUM(K82:K86)</f>
        <v>4</v>
      </c>
      <c r="P87" s="494" t="str">
        <f>B87</f>
        <v>Take the average results from the questionnaires, national appointments and from the interviews or from other sources</v>
      </c>
      <c r="Q87" s="494"/>
      <c r="R87" s="494"/>
      <c r="S87" s="494"/>
      <c r="T87" s="494"/>
      <c r="U87" s="494"/>
      <c r="V87" s="494"/>
      <c r="W87"/>
      <c r="Y87" s="50" t="s">
        <v>73</v>
      </c>
      <c r="Z87" s="77">
        <f>(Y82*Z82+Y83*Z83+Y84*Z84+Y85*Z85+Y86*Z86)/SUM(Y82:Y86)</f>
        <v>2</v>
      </c>
    </row>
    <row r="88" spans="1:28" ht="15.75" customHeight="1" x14ac:dyDescent="0.2">
      <c r="A88" s="50" t="s">
        <v>123</v>
      </c>
      <c r="B88" s="86" t="s">
        <v>350</v>
      </c>
      <c r="C88" s="58" t="s">
        <v>348</v>
      </c>
      <c r="D88" s="58"/>
      <c r="G88" s="50"/>
      <c r="I88" s="90" t="str">
        <f>B88</f>
        <v>2.1.1</v>
      </c>
      <c r="J88" s="50" t="s">
        <v>79</v>
      </c>
      <c r="K88" s="115" t="s">
        <v>3</v>
      </c>
      <c r="L88" s="115"/>
      <c r="N88" s="50" t="s">
        <v>123</v>
      </c>
      <c r="O88" s="50" t="s">
        <v>367</v>
      </c>
      <c r="P88" s="89" t="s">
        <v>358</v>
      </c>
      <c r="U88" s="90" t="s">
        <v>359</v>
      </c>
      <c r="V88" s="50" t="s">
        <v>79</v>
      </c>
      <c r="W88" s="115" t="s">
        <v>3</v>
      </c>
    </row>
    <row r="89" spans="1:28" ht="19.5" customHeight="1" x14ac:dyDescent="0.2">
      <c r="C89" s="379" t="s">
        <v>349</v>
      </c>
      <c r="D89" s="379"/>
      <c r="E89" s="379"/>
      <c r="F89" s="379"/>
      <c r="G89" s="379"/>
      <c r="I89" s="104">
        <f>L87</f>
        <v>4</v>
      </c>
      <c r="J89" s="81">
        <v>0.5</v>
      </c>
      <c r="K89" s="114">
        <f>I89*J89</f>
        <v>2</v>
      </c>
      <c r="P89" s="89"/>
      <c r="U89" s="181">
        <f>Z87</f>
        <v>2</v>
      </c>
      <c r="V89" s="81">
        <v>0.5</v>
      </c>
      <c r="W89" s="114">
        <f>U89*V89</f>
        <v>1</v>
      </c>
      <c r="Z89" s="357" t="s">
        <v>365</v>
      </c>
      <c r="AA89" s="379"/>
      <c r="AB89" s="101">
        <f>K89+W89</f>
        <v>3</v>
      </c>
    </row>
    <row r="91" spans="1:28" x14ac:dyDescent="0.2">
      <c r="A91" s="414">
        <f>Criteria1.1.1!D104</f>
        <v>0</v>
      </c>
      <c r="B91" s="415"/>
      <c r="C91" s="415"/>
      <c r="D91" s="415"/>
      <c r="E91" s="73"/>
      <c r="F91" s="73"/>
      <c r="G91" s="73"/>
      <c r="H91" s="73"/>
      <c r="I91" s="73"/>
      <c r="J91" s="73"/>
      <c r="K91" s="116"/>
      <c r="L91" s="116"/>
      <c r="M91" s="213"/>
      <c r="N91" s="72"/>
      <c r="O91" s="72" t="s">
        <v>19</v>
      </c>
      <c r="P91" s="72"/>
      <c r="Q91" s="416"/>
      <c r="R91" s="416"/>
      <c r="S91" s="416"/>
      <c r="T91" s="416"/>
      <c r="U91" s="72"/>
      <c r="V91" s="72"/>
    </row>
    <row r="92" spans="1:28" ht="18" customHeight="1" x14ac:dyDescent="0.2">
      <c r="A92" s="50"/>
      <c r="B92" s="61" t="s">
        <v>130</v>
      </c>
      <c r="C92" s="59">
        <v>4</v>
      </c>
      <c r="D92" s="495" t="s">
        <v>352</v>
      </c>
      <c r="E92" s="495"/>
      <c r="F92" s="495"/>
      <c r="G92" s="495"/>
      <c r="H92" s="495"/>
      <c r="I92" s="495"/>
      <c r="J92" s="399" t="s">
        <v>150</v>
      </c>
      <c r="K92" s="184" t="s">
        <v>149</v>
      </c>
      <c r="L92" s="92" t="s">
        <v>19</v>
      </c>
      <c r="M92" s="213"/>
      <c r="N92" s="61" t="s">
        <v>130</v>
      </c>
      <c r="O92" s="59">
        <v>4</v>
      </c>
      <c r="P92" s="495" t="s">
        <v>360</v>
      </c>
      <c r="Q92" s="495"/>
      <c r="R92" s="495"/>
      <c r="S92" s="495"/>
      <c r="T92" s="495"/>
      <c r="U92" s="495"/>
      <c r="V92" s="495"/>
      <c r="W92" s="495"/>
      <c r="X92" s="399" t="s">
        <v>150</v>
      </c>
      <c r="Y92" s="184" t="s">
        <v>149</v>
      </c>
      <c r="Z92" s="92" t="s">
        <v>19</v>
      </c>
    </row>
    <row r="93" spans="1:28" ht="18" customHeight="1" x14ac:dyDescent="0.2">
      <c r="B93" s="61" t="s">
        <v>131</v>
      </c>
      <c r="C93" s="59">
        <v>3</v>
      </c>
      <c r="D93" s="495" t="s">
        <v>353</v>
      </c>
      <c r="E93" s="495"/>
      <c r="F93" s="495"/>
      <c r="G93" s="495"/>
      <c r="H93" s="495"/>
      <c r="I93" s="495"/>
      <c r="J93" s="400"/>
      <c r="K93" s="94">
        <v>1</v>
      </c>
      <c r="L93" s="95">
        <v>4</v>
      </c>
      <c r="M93" s="213"/>
      <c r="N93" s="61" t="s">
        <v>131</v>
      </c>
      <c r="O93" s="59">
        <v>3</v>
      </c>
      <c r="P93" s="495" t="s">
        <v>361</v>
      </c>
      <c r="Q93" s="495" t="s">
        <v>353</v>
      </c>
      <c r="R93" s="495" t="s">
        <v>353</v>
      </c>
      <c r="S93" s="495" t="s">
        <v>353</v>
      </c>
      <c r="T93" s="495" t="s">
        <v>353</v>
      </c>
      <c r="U93" s="495" t="s">
        <v>353</v>
      </c>
      <c r="V93" s="495"/>
      <c r="W93" s="495"/>
      <c r="X93" s="400"/>
      <c r="Y93" s="94">
        <v>1</v>
      </c>
      <c r="Z93" s="95">
        <v>4</v>
      </c>
    </row>
    <row r="94" spans="1:28" x14ac:dyDescent="0.2">
      <c r="B94" s="61" t="s">
        <v>73</v>
      </c>
      <c r="C94" s="59">
        <v>2</v>
      </c>
      <c r="D94" s="495" t="s">
        <v>357</v>
      </c>
      <c r="E94" s="495"/>
      <c r="F94" s="495"/>
      <c r="G94" s="495"/>
      <c r="H94" s="495"/>
      <c r="I94" s="495"/>
      <c r="J94" s="400"/>
      <c r="K94" s="94">
        <v>1</v>
      </c>
      <c r="L94" s="95">
        <v>3</v>
      </c>
      <c r="N94" s="61" t="s">
        <v>73</v>
      </c>
      <c r="O94" s="59">
        <v>2</v>
      </c>
      <c r="P94" s="495" t="s">
        <v>363</v>
      </c>
      <c r="Q94" s="495" t="s">
        <v>354</v>
      </c>
      <c r="R94" s="495" t="s">
        <v>354</v>
      </c>
      <c r="S94" s="495" t="s">
        <v>354</v>
      </c>
      <c r="T94" s="495" t="s">
        <v>354</v>
      </c>
      <c r="U94" s="495" t="s">
        <v>354</v>
      </c>
      <c r="V94" s="495"/>
      <c r="W94" s="495"/>
      <c r="X94" s="400"/>
      <c r="Y94" s="94">
        <v>1</v>
      </c>
      <c r="Z94" s="95">
        <v>3</v>
      </c>
    </row>
    <row r="95" spans="1:28" x14ac:dyDescent="0.2">
      <c r="B95" s="61" t="s">
        <v>134</v>
      </c>
      <c r="C95" s="59">
        <v>1</v>
      </c>
      <c r="D95" s="495" t="s">
        <v>355</v>
      </c>
      <c r="E95" s="495"/>
      <c r="F95" s="495"/>
      <c r="G95" s="495"/>
      <c r="H95" s="495"/>
      <c r="I95" s="495"/>
      <c r="J95" s="400"/>
      <c r="K95" s="94">
        <v>1</v>
      </c>
      <c r="L95" s="95">
        <v>2</v>
      </c>
      <c r="N95" s="61" t="s">
        <v>134</v>
      </c>
      <c r="O95" s="59">
        <v>1</v>
      </c>
      <c r="P95" s="495" t="s">
        <v>364</v>
      </c>
      <c r="Q95" s="495" t="s">
        <v>355</v>
      </c>
      <c r="R95" s="495" t="s">
        <v>355</v>
      </c>
      <c r="S95" s="495" t="s">
        <v>355</v>
      </c>
      <c r="T95" s="495" t="s">
        <v>355</v>
      </c>
      <c r="U95" s="495" t="s">
        <v>355</v>
      </c>
      <c r="V95" s="495"/>
      <c r="W95" s="495"/>
      <c r="X95" s="400"/>
      <c r="Y95" s="94">
        <v>1</v>
      </c>
      <c r="Z95" s="95">
        <v>2</v>
      </c>
    </row>
    <row r="96" spans="1:28" ht="12.75" customHeight="1" x14ac:dyDescent="0.2">
      <c r="C96" s="211">
        <v>0</v>
      </c>
      <c r="D96" s="217" t="s">
        <v>356</v>
      </c>
      <c r="E96" s="217"/>
      <c r="F96" s="217"/>
      <c r="G96" s="217"/>
      <c r="H96" s="217"/>
      <c r="I96" s="217"/>
      <c r="J96" s="400"/>
      <c r="K96" s="94">
        <v>1</v>
      </c>
      <c r="L96" s="95">
        <v>1</v>
      </c>
      <c r="O96">
        <v>0</v>
      </c>
      <c r="P96" s="495" t="s">
        <v>362</v>
      </c>
      <c r="Q96" s="495"/>
      <c r="R96" s="495"/>
      <c r="S96" s="495"/>
      <c r="T96" s="495"/>
      <c r="U96" s="495"/>
      <c r="V96" s="495"/>
      <c r="X96" s="400"/>
      <c r="Y96" s="94">
        <v>1</v>
      </c>
      <c r="Z96" s="95">
        <v>1</v>
      </c>
    </row>
    <row r="97" spans="1:28" ht="12.75" customHeight="1" x14ac:dyDescent="0.2">
      <c r="C97" s="211"/>
      <c r="D97" s="217"/>
      <c r="E97" s="217"/>
      <c r="F97" s="217"/>
      <c r="G97" s="217"/>
      <c r="H97" s="217"/>
      <c r="I97" s="217"/>
      <c r="J97" s="401"/>
      <c r="K97" s="96">
        <v>1</v>
      </c>
      <c r="L97" s="97">
        <v>0</v>
      </c>
      <c r="P97" s="217"/>
      <c r="Q97" s="217"/>
      <c r="R97" s="217"/>
      <c r="S97" s="217"/>
      <c r="T97" s="217"/>
      <c r="U97" s="217"/>
      <c r="V97" s="217"/>
      <c r="X97" s="401"/>
      <c r="Y97" s="96">
        <v>1</v>
      </c>
      <c r="Z97" s="97">
        <v>0</v>
      </c>
    </row>
    <row r="98" spans="1:28" ht="42.75" customHeight="1" x14ac:dyDescent="0.2">
      <c r="B98" s="494" t="str">
        <f>B87</f>
        <v>Take the average results from the questionnaires, national appointments and from the interviews or from other sources</v>
      </c>
      <c r="C98" s="494"/>
      <c r="D98" s="494"/>
      <c r="E98" s="494"/>
      <c r="F98" s="494"/>
      <c r="G98" s="494"/>
      <c r="H98" s="494"/>
      <c r="I98" s="494"/>
      <c r="K98" s="50" t="s">
        <v>73</v>
      </c>
      <c r="L98" s="77">
        <f>(K93*L93+K94*L94+K95*L95+K96*L96+K97*L97)/SUM(K93:K97)</f>
        <v>2</v>
      </c>
      <c r="P98" s="494" t="str">
        <f>B98</f>
        <v>Take the average results from the questionnaires, national appointments and from the interviews or from other sources</v>
      </c>
      <c r="Q98" s="494"/>
      <c r="R98" s="494"/>
      <c r="S98" s="494"/>
      <c r="T98" s="494"/>
      <c r="U98" s="494"/>
      <c r="V98" s="494"/>
      <c r="W98"/>
      <c r="Y98" s="50" t="s">
        <v>73</v>
      </c>
      <c r="Z98" s="77">
        <f>(Y93*Z93+Y94*Z94+Y95*Z95+Y96*Z96+Y97*Z97)/SUM(Y93:Y97)</f>
        <v>2</v>
      </c>
    </row>
    <row r="99" spans="1:28" ht="15.75" customHeight="1" x14ac:dyDescent="0.2">
      <c r="A99" s="50" t="s">
        <v>123</v>
      </c>
      <c r="B99" s="86" t="s">
        <v>350</v>
      </c>
      <c r="C99" s="58" t="s">
        <v>348</v>
      </c>
      <c r="D99" s="58"/>
      <c r="G99" s="50"/>
      <c r="I99" s="90" t="str">
        <f>B99</f>
        <v>2.1.1</v>
      </c>
      <c r="J99" s="50" t="s">
        <v>79</v>
      </c>
      <c r="K99" s="115" t="s">
        <v>3</v>
      </c>
      <c r="L99" s="115"/>
      <c r="N99" s="50" t="s">
        <v>123</v>
      </c>
      <c r="O99" s="50" t="s">
        <v>367</v>
      </c>
      <c r="P99" s="89" t="s">
        <v>358</v>
      </c>
      <c r="U99" s="90" t="s">
        <v>359</v>
      </c>
      <c r="V99" s="50" t="s">
        <v>79</v>
      </c>
      <c r="W99" s="115" t="s">
        <v>3</v>
      </c>
    </row>
    <row r="100" spans="1:28" ht="19.5" customHeight="1" x14ac:dyDescent="0.2">
      <c r="C100" s="379" t="s">
        <v>349</v>
      </c>
      <c r="D100" s="379"/>
      <c r="E100" s="379"/>
      <c r="F100" s="379"/>
      <c r="G100" s="379"/>
      <c r="I100" s="104">
        <f>L98</f>
        <v>2</v>
      </c>
      <c r="J100" s="81">
        <v>0.5</v>
      </c>
      <c r="K100" s="114">
        <f>I100*J100</f>
        <v>1</v>
      </c>
      <c r="P100" s="89"/>
      <c r="U100" s="181">
        <f>Z98</f>
        <v>2</v>
      </c>
      <c r="V100" s="81">
        <v>0.5</v>
      </c>
      <c r="W100" s="114">
        <f>U100*V100</f>
        <v>1</v>
      </c>
      <c r="Z100" s="357" t="s">
        <v>365</v>
      </c>
      <c r="AA100" s="379"/>
      <c r="AB100" s="101">
        <f>K100+W100</f>
        <v>2</v>
      </c>
    </row>
  </sheetData>
  <mergeCells count="157">
    <mergeCell ref="B98:I98"/>
    <mergeCell ref="P98:V98"/>
    <mergeCell ref="C100:G100"/>
    <mergeCell ref="Z100:AA100"/>
    <mergeCell ref="B87:I87"/>
    <mergeCell ref="P87:V87"/>
    <mergeCell ref="C89:G89"/>
    <mergeCell ref="Z89:AA89"/>
    <mergeCell ref="A91:D91"/>
    <mergeCell ref="Q91:T91"/>
    <mergeCell ref="D92:I92"/>
    <mergeCell ref="J92:J97"/>
    <mergeCell ref="P92:W92"/>
    <mergeCell ref="X92:X97"/>
    <mergeCell ref="D93:I93"/>
    <mergeCell ref="P93:W93"/>
    <mergeCell ref="D94:I94"/>
    <mergeCell ref="P94:W94"/>
    <mergeCell ref="D95:I95"/>
    <mergeCell ref="P95:W95"/>
    <mergeCell ref="P96:V96"/>
    <mergeCell ref="B76:I76"/>
    <mergeCell ref="P76:V76"/>
    <mergeCell ref="C78:G78"/>
    <mergeCell ref="Z78:AA78"/>
    <mergeCell ref="A80:D80"/>
    <mergeCell ref="Q80:T80"/>
    <mergeCell ref="D81:I81"/>
    <mergeCell ref="J81:J86"/>
    <mergeCell ref="P81:W81"/>
    <mergeCell ref="X81:X86"/>
    <mergeCell ref="D82:I82"/>
    <mergeCell ref="P82:W82"/>
    <mergeCell ref="D83:I83"/>
    <mergeCell ref="P83:W83"/>
    <mergeCell ref="D84:I84"/>
    <mergeCell ref="P84:W84"/>
    <mergeCell ref="P85:V85"/>
    <mergeCell ref="Q69:T69"/>
    <mergeCell ref="D70:I70"/>
    <mergeCell ref="J70:J75"/>
    <mergeCell ref="P70:W70"/>
    <mergeCell ref="X70:X75"/>
    <mergeCell ref="D71:I71"/>
    <mergeCell ref="P71:W71"/>
    <mergeCell ref="D72:I72"/>
    <mergeCell ref="P72:W72"/>
    <mergeCell ref="D73:I73"/>
    <mergeCell ref="P73:W73"/>
    <mergeCell ref="P74:V74"/>
    <mergeCell ref="A69:E69"/>
    <mergeCell ref="D6:I6"/>
    <mergeCell ref="D7:I7"/>
    <mergeCell ref="P6:W6"/>
    <mergeCell ref="P7:W7"/>
    <mergeCell ref="D4:I4"/>
    <mergeCell ref="D5:I5"/>
    <mergeCell ref="P5:W5"/>
    <mergeCell ref="F1:M1"/>
    <mergeCell ref="N1:T1"/>
    <mergeCell ref="A2:I2"/>
    <mergeCell ref="N2:V2"/>
    <mergeCell ref="A3:C3"/>
    <mergeCell ref="Q3:T3"/>
    <mergeCell ref="P17:W17"/>
    <mergeCell ref="P18:W18"/>
    <mergeCell ref="D15:I15"/>
    <mergeCell ref="P15:W15"/>
    <mergeCell ref="P16:W16"/>
    <mergeCell ref="Z12:AA12"/>
    <mergeCell ref="A14:C14"/>
    <mergeCell ref="Q14:T14"/>
    <mergeCell ref="P8:V8"/>
    <mergeCell ref="C12:G12"/>
    <mergeCell ref="P10:V10"/>
    <mergeCell ref="Z23:AA23"/>
    <mergeCell ref="X4:X9"/>
    <mergeCell ref="P21:V21"/>
    <mergeCell ref="B10:I10"/>
    <mergeCell ref="J4:J9"/>
    <mergeCell ref="P63:V63"/>
    <mergeCell ref="P4:W4"/>
    <mergeCell ref="P61:W61"/>
    <mergeCell ref="P62:W62"/>
    <mergeCell ref="P59:W59"/>
    <mergeCell ref="P60:W60"/>
    <mergeCell ref="D48:I48"/>
    <mergeCell ref="A58:D58"/>
    <mergeCell ref="Q58:T58"/>
    <mergeCell ref="P52:V52"/>
    <mergeCell ref="P50:W50"/>
    <mergeCell ref="P51:W51"/>
    <mergeCell ref="P48:W48"/>
    <mergeCell ref="P49:W49"/>
    <mergeCell ref="D38:I38"/>
    <mergeCell ref="A47:D47"/>
    <mergeCell ref="Q47:T47"/>
    <mergeCell ref="P41:V41"/>
    <mergeCell ref="D37:I37"/>
    <mergeCell ref="J26:J31"/>
    <mergeCell ref="X26:X31"/>
    <mergeCell ref="D29:I29"/>
    <mergeCell ref="B32:I32"/>
    <mergeCell ref="P32:V32"/>
    <mergeCell ref="C34:G34"/>
    <mergeCell ref="J15:J20"/>
    <mergeCell ref="X15:X20"/>
    <mergeCell ref="B21:I21"/>
    <mergeCell ref="C23:G23"/>
    <mergeCell ref="D28:I28"/>
    <mergeCell ref="P30:V30"/>
    <mergeCell ref="D26:I26"/>
    <mergeCell ref="D27:I27"/>
    <mergeCell ref="P28:W28"/>
    <mergeCell ref="P29:W29"/>
    <mergeCell ref="P26:W26"/>
    <mergeCell ref="P27:W27"/>
    <mergeCell ref="D18:I18"/>
    <mergeCell ref="A25:D25"/>
    <mergeCell ref="Q25:T25"/>
    <mergeCell ref="P19:V19"/>
    <mergeCell ref="D16:I16"/>
    <mergeCell ref="D17:I17"/>
    <mergeCell ref="C45:G45"/>
    <mergeCell ref="Z45:AA45"/>
    <mergeCell ref="J48:J53"/>
    <mergeCell ref="X48:X53"/>
    <mergeCell ref="D49:I49"/>
    <mergeCell ref="D50:I50"/>
    <mergeCell ref="D51:I51"/>
    <mergeCell ref="Z34:AA34"/>
    <mergeCell ref="J37:J42"/>
    <mergeCell ref="X37:X42"/>
    <mergeCell ref="D39:I39"/>
    <mergeCell ref="D40:I40"/>
    <mergeCell ref="B43:I43"/>
    <mergeCell ref="P43:V43"/>
    <mergeCell ref="P39:W39"/>
    <mergeCell ref="P40:W40"/>
    <mergeCell ref="P37:W37"/>
    <mergeCell ref="P38:W38"/>
    <mergeCell ref="A36:C36"/>
    <mergeCell ref="Q36:T36"/>
    <mergeCell ref="B65:I65"/>
    <mergeCell ref="P65:V65"/>
    <mergeCell ref="C67:G67"/>
    <mergeCell ref="Z67:AA67"/>
    <mergeCell ref="B54:I54"/>
    <mergeCell ref="P54:V54"/>
    <mergeCell ref="C56:G56"/>
    <mergeCell ref="Z56:AA56"/>
    <mergeCell ref="D59:I59"/>
    <mergeCell ref="J59:J64"/>
    <mergeCell ref="X59:X64"/>
    <mergeCell ref="D60:I60"/>
    <mergeCell ref="D61:I61"/>
    <mergeCell ref="D62:I62"/>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1"/>
  <sheetViews>
    <sheetView topLeftCell="K4" workbookViewId="0">
      <selection activeCell="AB21" sqref="AB21:AC21"/>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4" width="6.5703125" style="114" customWidth="1"/>
    <col min="15" max="15" width="4.140625" customWidth="1"/>
    <col min="17" max="17" width="7.140625" customWidth="1"/>
    <col min="23" max="23" width="12" customWidth="1"/>
    <col min="25" max="25" width="9.140625" style="114"/>
    <col min="26" max="26" width="4.28515625" customWidth="1"/>
  </cols>
  <sheetData>
    <row r="1" spans="1:30" ht="18" customHeight="1" x14ac:dyDescent="0.2">
      <c r="F1" s="406" t="s">
        <v>370</v>
      </c>
      <c r="G1" s="406"/>
      <c r="H1" s="406"/>
      <c r="I1" s="406"/>
      <c r="J1" s="406"/>
      <c r="K1" s="406"/>
      <c r="L1" s="406"/>
      <c r="M1" s="406"/>
      <c r="N1" s="406"/>
      <c r="O1" s="406"/>
      <c r="P1" s="487" t="s">
        <v>371</v>
      </c>
      <c r="Q1" s="412"/>
      <c r="R1" s="412"/>
      <c r="S1" s="412"/>
      <c r="T1" s="412"/>
      <c r="U1" s="412"/>
      <c r="V1" s="412"/>
    </row>
    <row r="2" spans="1:30" ht="18" customHeight="1" x14ac:dyDescent="0.2">
      <c r="A2" s="405" t="s">
        <v>372</v>
      </c>
      <c r="B2" s="407"/>
      <c r="C2" s="407"/>
      <c r="D2" s="407"/>
      <c r="E2" s="407"/>
      <c r="F2" s="407"/>
      <c r="G2" s="407"/>
      <c r="H2" s="407"/>
      <c r="I2" s="407"/>
      <c r="J2" s="73"/>
      <c r="K2" s="116"/>
      <c r="L2" s="116"/>
      <c r="M2" s="116"/>
      <c r="N2" s="116"/>
      <c r="O2" s="171"/>
      <c r="P2" s="405" t="s">
        <v>373</v>
      </c>
      <c r="Q2" s="405"/>
      <c r="R2" s="405"/>
      <c r="S2" s="405"/>
      <c r="T2" s="405"/>
      <c r="U2" s="405"/>
      <c r="V2" s="405"/>
      <c r="W2" s="405"/>
      <c r="X2" s="405"/>
    </row>
    <row r="3" spans="1:30" ht="18" customHeight="1" x14ac:dyDescent="0.2">
      <c r="A3" s="398" t="str">
        <f>Criteria1.1.1!D6</f>
        <v>Justice Sector</v>
      </c>
      <c r="B3" s="386"/>
      <c r="C3" s="386"/>
      <c r="D3" s="73"/>
      <c r="E3" s="73"/>
      <c r="F3" s="73"/>
      <c r="G3" s="73"/>
      <c r="H3" s="73"/>
      <c r="I3" s="73"/>
      <c r="J3" s="73"/>
      <c r="K3" s="116"/>
      <c r="L3" s="399" t="s">
        <v>150</v>
      </c>
      <c r="M3" s="184" t="s">
        <v>149</v>
      </c>
      <c r="N3" s="92" t="s">
        <v>19</v>
      </c>
      <c r="O3" s="171"/>
      <c r="P3" s="72"/>
      <c r="Q3" s="72" t="s">
        <v>19</v>
      </c>
      <c r="R3" s="72"/>
      <c r="S3" s="416"/>
      <c r="T3" s="416"/>
      <c r="U3" s="416"/>
      <c r="V3" s="416"/>
      <c r="W3" s="72"/>
      <c r="X3" s="399" t="s">
        <v>150</v>
      </c>
      <c r="Y3" s="184" t="s">
        <v>149</v>
      </c>
      <c r="Z3" s="184" t="s">
        <v>19</v>
      </c>
    </row>
    <row r="4" spans="1:30" ht="27" customHeight="1" x14ac:dyDescent="0.2">
      <c r="A4" s="50"/>
      <c r="B4" s="61" t="s">
        <v>376</v>
      </c>
      <c r="C4" s="61">
        <v>4</v>
      </c>
      <c r="D4" s="498" t="s">
        <v>378</v>
      </c>
      <c r="E4" s="498"/>
      <c r="F4" s="498"/>
      <c r="G4" s="498"/>
      <c r="H4" s="498"/>
      <c r="I4" s="498"/>
      <c r="J4" s="498"/>
      <c r="K4" s="498"/>
      <c r="L4" s="400"/>
      <c r="M4" s="94">
        <v>1</v>
      </c>
      <c r="N4" s="95">
        <v>4</v>
      </c>
      <c r="O4" s="171"/>
      <c r="P4" s="58" t="s">
        <v>387</v>
      </c>
      <c r="Q4" s="61">
        <v>4</v>
      </c>
      <c r="R4" s="496" t="s">
        <v>391</v>
      </c>
      <c r="S4" s="496"/>
      <c r="T4" s="496"/>
      <c r="U4" s="496"/>
      <c r="V4" s="496"/>
      <c r="W4" s="496"/>
      <c r="X4" s="400"/>
      <c r="Y4" s="94">
        <v>1</v>
      </c>
      <c r="Z4" s="95">
        <v>4</v>
      </c>
    </row>
    <row r="5" spans="1:30" ht="21.75" customHeight="1" x14ac:dyDescent="0.2">
      <c r="B5" s="61" t="s">
        <v>130</v>
      </c>
      <c r="C5" s="61">
        <v>3</v>
      </c>
      <c r="D5" s="498" t="s">
        <v>379</v>
      </c>
      <c r="E5" s="498"/>
      <c r="F5" s="498"/>
      <c r="G5" s="498"/>
      <c r="H5" s="498"/>
      <c r="I5" s="498"/>
      <c r="J5" s="498"/>
      <c r="K5" s="498"/>
      <c r="L5" s="400"/>
      <c r="M5" s="94"/>
      <c r="N5" s="95">
        <v>3</v>
      </c>
      <c r="O5" s="171"/>
      <c r="P5" s="58" t="s">
        <v>388</v>
      </c>
      <c r="Q5" s="61">
        <v>3</v>
      </c>
      <c r="R5" s="496" t="s">
        <v>392</v>
      </c>
      <c r="S5" s="496"/>
      <c r="T5" s="496"/>
      <c r="U5" s="496"/>
      <c r="V5" s="496"/>
      <c r="W5" s="496"/>
      <c r="X5" s="400"/>
      <c r="Y5" s="94"/>
      <c r="Z5" s="95">
        <v>3</v>
      </c>
    </row>
    <row r="6" spans="1:30" ht="20.25" customHeight="1" x14ac:dyDescent="0.2">
      <c r="B6" s="61" t="s">
        <v>207</v>
      </c>
      <c r="C6" s="61">
        <v>2</v>
      </c>
      <c r="D6" s="498" t="s">
        <v>380</v>
      </c>
      <c r="E6" s="498"/>
      <c r="F6" s="498"/>
      <c r="G6" s="498"/>
      <c r="H6" s="498"/>
      <c r="I6" s="498"/>
      <c r="J6" s="498"/>
      <c r="K6" s="498"/>
      <c r="L6" s="400"/>
      <c r="M6" s="94"/>
      <c r="N6" s="95">
        <v>2</v>
      </c>
      <c r="P6" s="58" t="s">
        <v>207</v>
      </c>
      <c r="Q6" s="61">
        <v>2</v>
      </c>
      <c r="R6" s="179" t="s">
        <v>393</v>
      </c>
      <c r="S6" s="179"/>
      <c r="T6" s="179"/>
      <c r="U6" s="179"/>
      <c r="V6" s="179"/>
      <c r="W6" s="179"/>
      <c r="X6" s="400"/>
      <c r="Y6" s="94"/>
      <c r="Z6" s="95">
        <v>2</v>
      </c>
    </row>
    <row r="7" spans="1:30" ht="27" customHeight="1" x14ac:dyDescent="0.2">
      <c r="B7" s="61" t="s">
        <v>134</v>
      </c>
      <c r="C7" s="61">
        <v>1</v>
      </c>
      <c r="D7" s="498" t="s">
        <v>381</v>
      </c>
      <c r="E7" s="498"/>
      <c r="F7" s="498"/>
      <c r="G7" s="498"/>
      <c r="H7" s="498"/>
      <c r="I7" s="498"/>
      <c r="J7" s="498"/>
      <c r="K7" s="498"/>
      <c r="L7" s="400"/>
      <c r="M7" s="94"/>
      <c r="N7" s="95">
        <v>1</v>
      </c>
      <c r="P7" s="58" t="s">
        <v>389</v>
      </c>
      <c r="Q7" s="61">
        <v>1</v>
      </c>
      <c r="R7" s="496" t="s">
        <v>394</v>
      </c>
      <c r="S7" s="496"/>
      <c r="T7" s="496"/>
      <c r="U7" s="496"/>
      <c r="V7" s="496"/>
      <c r="W7" s="496"/>
      <c r="X7" s="400"/>
      <c r="Y7" s="94"/>
      <c r="Z7" s="95">
        <v>1</v>
      </c>
    </row>
    <row r="8" spans="1:30" ht="28.5" customHeight="1" x14ac:dyDescent="0.2">
      <c r="B8" s="61" t="s">
        <v>377</v>
      </c>
      <c r="C8" s="61">
        <v>0</v>
      </c>
      <c r="D8" s="497" t="s">
        <v>382</v>
      </c>
      <c r="E8" s="497"/>
      <c r="F8" s="497"/>
      <c r="G8" s="497"/>
      <c r="H8" s="497"/>
      <c r="I8" s="497"/>
      <c r="J8" s="497"/>
      <c r="K8" s="497"/>
      <c r="L8" s="401"/>
      <c r="M8" s="96"/>
      <c r="N8" s="97">
        <v>0</v>
      </c>
      <c r="P8" s="58" t="s">
        <v>390</v>
      </c>
      <c r="Q8" s="61">
        <v>0</v>
      </c>
      <c r="R8" s="495" t="s">
        <v>395</v>
      </c>
      <c r="S8" s="495"/>
      <c r="T8" s="495"/>
      <c r="U8" s="495"/>
      <c r="V8" s="495"/>
      <c r="W8" s="495"/>
      <c r="X8" s="401"/>
      <c r="Y8" s="96"/>
      <c r="Z8" s="97">
        <v>0</v>
      </c>
    </row>
    <row r="9" spans="1:30" ht="42.75" customHeight="1" x14ac:dyDescent="0.2">
      <c r="B9" s="494" t="s">
        <v>383</v>
      </c>
      <c r="C9" s="494"/>
      <c r="D9" s="494"/>
      <c r="E9" s="494"/>
      <c r="F9" s="494"/>
      <c r="G9" s="494"/>
      <c r="H9" s="494"/>
      <c r="I9" s="494"/>
      <c r="J9" s="494"/>
      <c r="K9" s="494"/>
      <c r="L9"/>
      <c r="M9" s="50" t="s">
        <v>73</v>
      </c>
      <c r="N9" s="77">
        <f>(M4*N4+M5*N5+M6*N6+M7*N7+M8*N8)/SUM(M4:M8)</f>
        <v>4</v>
      </c>
      <c r="R9" s="494" t="str">
        <f>B9</f>
        <v>Take the average results from the questionnaires, national appointments and from the interviews</v>
      </c>
      <c r="S9" s="494"/>
      <c r="T9" s="494"/>
      <c r="U9" s="494"/>
      <c r="V9" s="494"/>
      <c r="W9" s="494"/>
      <c r="X9" s="179"/>
      <c r="Y9" s="50" t="s">
        <v>73</v>
      </c>
      <c r="Z9" s="77">
        <f>(Y4*Z4+Y5*Z5+Y6*Z6+Y7*Z7+Y8*Z8)/SUM(Y4:Y8)</f>
        <v>4</v>
      </c>
    </row>
    <row r="10" spans="1:30" x14ac:dyDescent="0.2">
      <c r="A10" s="50" t="s">
        <v>123</v>
      </c>
      <c r="B10" s="86" t="s">
        <v>374</v>
      </c>
      <c r="C10" s="58" t="s">
        <v>386</v>
      </c>
      <c r="D10" s="58"/>
      <c r="G10" s="50"/>
      <c r="I10" s="90" t="str">
        <f>B10</f>
        <v>2.2.1</v>
      </c>
      <c r="J10" s="50" t="s">
        <v>79</v>
      </c>
      <c r="K10" s="115" t="s">
        <v>3</v>
      </c>
      <c r="L10" s="115"/>
      <c r="M10" s="115"/>
      <c r="N10" s="115"/>
      <c r="P10" s="50" t="s">
        <v>123</v>
      </c>
      <c r="Q10" s="50" t="s">
        <v>375</v>
      </c>
      <c r="R10" s="58" t="s">
        <v>384</v>
      </c>
      <c r="V10" s="156" t="s">
        <v>46</v>
      </c>
      <c r="W10" s="90" t="str">
        <f>Q10</f>
        <v>2.2.2</v>
      </c>
      <c r="X10" s="50" t="s">
        <v>79</v>
      </c>
      <c r="Y10" s="115" t="s">
        <v>3</v>
      </c>
    </row>
    <row r="11" spans="1:30" ht="19.5" customHeight="1" x14ac:dyDescent="0.2">
      <c r="C11" s="379"/>
      <c r="D11" s="379"/>
      <c r="E11" s="379"/>
      <c r="F11" s="379"/>
      <c r="G11" s="379"/>
      <c r="I11" s="104">
        <v>4</v>
      </c>
      <c r="J11" s="81">
        <v>0.5</v>
      </c>
      <c r="K11" s="114">
        <f>I11*J11</f>
        <v>2</v>
      </c>
      <c r="R11" s="58" t="s">
        <v>385</v>
      </c>
      <c r="W11" s="104">
        <f>Z9</f>
        <v>4</v>
      </c>
      <c r="X11" s="81">
        <v>0.5</v>
      </c>
      <c r="Y11" s="114">
        <f>W11*X11</f>
        <v>2</v>
      </c>
      <c r="AB11" s="357" t="s">
        <v>411</v>
      </c>
      <c r="AC11" s="379"/>
      <c r="AD11" s="101">
        <f>K11+Y11</f>
        <v>4</v>
      </c>
    </row>
    <row r="13" spans="1:30" ht="18" customHeight="1" x14ac:dyDescent="0.2">
      <c r="A13" s="398" t="str">
        <f>Criteria1.1.1!D14</f>
        <v>Home Affiars</v>
      </c>
      <c r="B13" s="386"/>
      <c r="C13" s="386"/>
      <c r="D13" s="73"/>
      <c r="E13" s="73"/>
      <c r="F13" s="73"/>
      <c r="G13" s="73"/>
      <c r="H13" s="73"/>
      <c r="I13" s="73"/>
      <c r="J13" s="73"/>
      <c r="K13" s="116"/>
      <c r="L13" s="399" t="s">
        <v>150</v>
      </c>
      <c r="M13" s="184" t="s">
        <v>149</v>
      </c>
      <c r="N13" s="92" t="s">
        <v>19</v>
      </c>
      <c r="O13" s="171"/>
      <c r="P13" s="72"/>
      <c r="Q13" s="72" t="s">
        <v>19</v>
      </c>
      <c r="R13" s="72"/>
      <c r="S13" s="416"/>
      <c r="T13" s="416"/>
      <c r="U13" s="416"/>
      <c r="V13" s="416"/>
      <c r="W13" s="72"/>
      <c r="X13" s="399" t="s">
        <v>150</v>
      </c>
      <c r="Y13" s="184" t="s">
        <v>149</v>
      </c>
      <c r="Z13" s="184" t="s">
        <v>19</v>
      </c>
    </row>
    <row r="14" spans="1:30" ht="27" customHeight="1" x14ac:dyDescent="0.2">
      <c r="A14" s="50"/>
      <c r="B14" s="61" t="s">
        <v>376</v>
      </c>
      <c r="C14" s="61">
        <v>4</v>
      </c>
      <c r="D14" s="498" t="s">
        <v>378</v>
      </c>
      <c r="E14" s="498"/>
      <c r="F14" s="498"/>
      <c r="G14" s="498"/>
      <c r="H14" s="498"/>
      <c r="I14" s="498"/>
      <c r="J14" s="498"/>
      <c r="K14" s="498"/>
      <c r="L14" s="400"/>
      <c r="M14" s="94"/>
      <c r="N14" s="95">
        <v>4</v>
      </c>
      <c r="O14" s="171"/>
      <c r="P14" s="58" t="s">
        <v>387</v>
      </c>
      <c r="Q14" s="61">
        <v>4</v>
      </c>
      <c r="R14" s="496" t="s">
        <v>391</v>
      </c>
      <c r="S14" s="496"/>
      <c r="T14" s="496"/>
      <c r="U14" s="496"/>
      <c r="V14" s="496"/>
      <c r="W14" s="496"/>
      <c r="X14" s="400"/>
      <c r="Y14" s="94"/>
      <c r="Z14" s="95">
        <v>4</v>
      </c>
    </row>
    <row r="15" spans="1:30" ht="21.75" customHeight="1" x14ac:dyDescent="0.2">
      <c r="B15" s="61" t="s">
        <v>130</v>
      </c>
      <c r="C15" s="61">
        <v>3</v>
      </c>
      <c r="D15" s="498" t="s">
        <v>379</v>
      </c>
      <c r="E15" s="498"/>
      <c r="F15" s="498"/>
      <c r="G15" s="498"/>
      <c r="H15" s="498"/>
      <c r="I15" s="498"/>
      <c r="J15" s="498"/>
      <c r="K15" s="498"/>
      <c r="L15" s="400"/>
      <c r="M15" s="94"/>
      <c r="N15" s="95">
        <v>3</v>
      </c>
      <c r="O15" s="171"/>
      <c r="P15" s="58" t="s">
        <v>388</v>
      </c>
      <c r="Q15" s="61">
        <v>3</v>
      </c>
      <c r="R15" s="496" t="s">
        <v>392</v>
      </c>
      <c r="S15" s="496"/>
      <c r="T15" s="496"/>
      <c r="U15" s="496"/>
      <c r="V15" s="496"/>
      <c r="W15" s="496"/>
      <c r="X15" s="400"/>
      <c r="Y15" s="94"/>
      <c r="Z15" s="95">
        <v>3</v>
      </c>
    </row>
    <row r="16" spans="1:30" ht="20.25" customHeight="1" x14ac:dyDescent="0.2">
      <c r="B16" s="61" t="s">
        <v>207</v>
      </c>
      <c r="C16" s="61">
        <v>2</v>
      </c>
      <c r="D16" s="498" t="s">
        <v>380</v>
      </c>
      <c r="E16" s="498"/>
      <c r="F16" s="498"/>
      <c r="G16" s="498"/>
      <c r="H16" s="498"/>
      <c r="I16" s="498"/>
      <c r="J16" s="498"/>
      <c r="K16" s="498"/>
      <c r="L16" s="400"/>
      <c r="M16" s="94">
        <v>1</v>
      </c>
      <c r="N16" s="95">
        <v>2</v>
      </c>
      <c r="P16" s="58" t="s">
        <v>207</v>
      </c>
      <c r="Q16" s="61">
        <v>2</v>
      </c>
      <c r="R16" s="179" t="s">
        <v>393</v>
      </c>
      <c r="S16" s="179"/>
      <c r="T16" s="179"/>
      <c r="U16" s="179"/>
      <c r="V16" s="179"/>
      <c r="W16" s="179"/>
      <c r="X16" s="400"/>
      <c r="Y16" s="94">
        <v>1</v>
      </c>
      <c r="Z16" s="95">
        <v>2</v>
      </c>
    </row>
    <row r="17" spans="1:30" ht="27" customHeight="1" x14ac:dyDescent="0.2">
      <c r="B17" s="61" t="s">
        <v>134</v>
      </c>
      <c r="C17" s="61">
        <v>1</v>
      </c>
      <c r="D17" s="498" t="s">
        <v>381</v>
      </c>
      <c r="E17" s="498"/>
      <c r="F17" s="498"/>
      <c r="G17" s="498"/>
      <c r="H17" s="498"/>
      <c r="I17" s="498"/>
      <c r="J17" s="498"/>
      <c r="K17" s="498"/>
      <c r="L17" s="400"/>
      <c r="M17" s="94"/>
      <c r="N17" s="95">
        <v>1</v>
      </c>
      <c r="P17" s="58" t="s">
        <v>389</v>
      </c>
      <c r="Q17" s="61">
        <v>1</v>
      </c>
      <c r="R17" s="496" t="s">
        <v>394</v>
      </c>
      <c r="S17" s="496"/>
      <c r="T17" s="496"/>
      <c r="U17" s="496"/>
      <c r="V17" s="496"/>
      <c r="W17" s="496"/>
      <c r="X17" s="400"/>
      <c r="Y17" s="94"/>
      <c r="Z17" s="95">
        <v>1</v>
      </c>
    </row>
    <row r="18" spans="1:30" ht="28.5" customHeight="1" x14ac:dyDescent="0.2">
      <c r="B18" s="61" t="s">
        <v>377</v>
      </c>
      <c r="C18" s="61">
        <v>0</v>
      </c>
      <c r="D18" s="497" t="s">
        <v>382</v>
      </c>
      <c r="E18" s="497"/>
      <c r="F18" s="497"/>
      <c r="G18" s="497"/>
      <c r="H18" s="497"/>
      <c r="I18" s="497"/>
      <c r="J18" s="497"/>
      <c r="K18" s="497"/>
      <c r="L18" s="401"/>
      <c r="M18" s="96"/>
      <c r="N18" s="97">
        <v>0</v>
      </c>
      <c r="P18" s="58" t="s">
        <v>390</v>
      </c>
      <c r="Q18" s="61">
        <v>0</v>
      </c>
      <c r="R18" s="495" t="s">
        <v>395</v>
      </c>
      <c r="S18" s="495"/>
      <c r="T18" s="495"/>
      <c r="U18" s="495"/>
      <c r="V18" s="495"/>
      <c r="W18" s="495"/>
      <c r="X18" s="401"/>
      <c r="Y18" s="96"/>
      <c r="Z18" s="97">
        <v>0</v>
      </c>
    </row>
    <row r="19" spans="1:30" ht="42.75" customHeight="1" x14ac:dyDescent="0.2">
      <c r="B19" s="494" t="s">
        <v>383</v>
      </c>
      <c r="C19" s="494"/>
      <c r="D19" s="494"/>
      <c r="E19" s="494"/>
      <c r="F19" s="494"/>
      <c r="G19" s="494"/>
      <c r="H19" s="494"/>
      <c r="I19" s="494"/>
      <c r="J19" s="494"/>
      <c r="K19" s="494"/>
      <c r="L19"/>
      <c r="M19" s="50" t="s">
        <v>73</v>
      </c>
      <c r="N19" s="77">
        <f>(M14*N14+M15*N15+M16*N16+M17*N17+M18*N18)/SUM(M14:M18)</f>
        <v>2</v>
      </c>
      <c r="R19" s="494" t="str">
        <f>B19</f>
        <v>Take the average results from the questionnaires, national appointments and from the interviews</v>
      </c>
      <c r="S19" s="494"/>
      <c r="T19" s="494"/>
      <c r="U19" s="494"/>
      <c r="V19" s="494"/>
      <c r="W19" s="494"/>
      <c r="X19" s="179"/>
      <c r="Y19" s="50" t="s">
        <v>73</v>
      </c>
      <c r="Z19" s="77">
        <f>(Y14*Z14+Y15*Z15+Y16*Z16+Y17*Z17+Y18*Z18)/SUM(Y14:Y18)</f>
        <v>2</v>
      </c>
    </row>
    <row r="20" spans="1:30" x14ac:dyDescent="0.2">
      <c r="A20" s="50" t="s">
        <v>123</v>
      </c>
      <c r="B20" s="86" t="s">
        <v>374</v>
      </c>
      <c r="C20" s="58" t="s">
        <v>386</v>
      </c>
      <c r="D20" s="58"/>
      <c r="G20" s="50"/>
      <c r="I20" s="90" t="str">
        <f>B20</f>
        <v>2.2.1</v>
      </c>
      <c r="J20" s="50" t="s">
        <v>79</v>
      </c>
      <c r="K20" s="115" t="s">
        <v>3</v>
      </c>
      <c r="L20" s="115"/>
      <c r="M20" s="115"/>
      <c r="N20" s="115"/>
      <c r="P20" s="50" t="s">
        <v>123</v>
      </c>
      <c r="Q20" s="50" t="s">
        <v>375</v>
      </c>
      <c r="R20" s="58" t="s">
        <v>384</v>
      </c>
      <c r="V20" s="156" t="s">
        <v>46</v>
      </c>
      <c r="W20" s="90" t="str">
        <f>Q20</f>
        <v>2.2.2</v>
      </c>
      <c r="X20" s="50" t="s">
        <v>79</v>
      </c>
      <c r="Y20" s="115" t="s">
        <v>3</v>
      </c>
    </row>
    <row r="21" spans="1:30" ht="19.5" customHeight="1" x14ac:dyDescent="0.2">
      <c r="C21" s="379"/>
      <c r="D21" s="379"/>
      <c r="E21" s="379"/>
      <c r="F21" s="379"/>
      <c r="G21" s="379"/>
      <c r="I21" s="104">
        <v>2</v>
      </c>
      <c r="J21" s="81">
        <v>0.5</v>
      </c>
      <c r="K21" s="114">
        <f>I21*J21</f>
        <v>1</v>
      </c>
      <c r="R21" s="58" t="s">
        <v>385</v>
      </c>
      <c r="W21" s="104">
        <v>2</v>
      </c>
      <c r="X21" s="81">
        <v>0.5</v>
      </c>
      <c r="Y21" s="114">
        <f>W21*X21</f>
        <v>1</v>
      </c>
      <c r="AB21" s="357" t="s">
        <v>411</v>
      </c>
      <c r="AC21" s="379"/>
      <c r="AD21" s="101">
        <f>K21+Y21</f>
        <v>2</v>
      </c>
    </row>
    <row r="23" spans="1:30" ht="18" customHeight="1" x14ac:dyDescent="0.2">
      <c r="A23" s="398" t="str">
        <f>Criteria1.1.1!D27</f>
        <v>Public Administration Reform Sector</v>
      </c>
      <c r="B23" s="386"/>
      <c r="C23" s="386"/>
      <c r="D23" s="73"/>
      <c r="E23" s="73"/>
      <c r="F23" s="73"/>
      <c r="G23" s="73"/>
      <c r="H23" s="73"/>
      <c r="I23" s="73"/>
      <c r="J23" s="73"/>
      <c r="K23" s="116"/>
      <c r="L23" s="399" t="s">
        <v>150</v>
      </c>
      <c r="M23" s="184" t="s">
        <v>149</v>
      </c>
      <c r="N23" s="92" t="s">
        <v>19</v>
      </c>
      <c r="O23" s="171"/>
      <c r="P23" s="72"/>
      <c r="Q23" s="72" t="s">
        <v>19</v>
      </c>
      <c r="R23" s="72"/>
      <c r="S23" s="416"/>
      <c r="T23" s="416"/>
      <c r="U23" s="416"/>
      <c r="V23" s="416"/>
      <c r="W23" s="72"/>
      <c r="X23" s="399" t="s">
        <v>150</v>
      </c>
      <c r="Y23" s="184" t="s">
        <v>149</v>
      </c>
      <c r="Z23" s="184" t="s">
        <v>19</v>
      </c>
    </row>
    <row r="24" spans="1:30" ht="27" customHeight="1" x14ac:dyDescent="0.2">
      <c r="A24" s="50"/>
      <c r="B24" s="61" t="s">
        <v>376</v>
      </c>
      <c r="C24" s="61">
        <v>4</v>
      </c>
      <c r="D24" s="498" t="s">
        <v>378</v>
      </c>
      <c r="E24" s="498"/>
      <c r="F24" s="498"/>
      <c r="G24" s="498"/>
      <c r="H24" s="498"/>
      <c r="I24" s="498"/>
      <c r="J24" s="498"/>
      <c r="K24" s="498"/>
      <c r="L24" s="400"/>
      <c r="M24" s="94">
        <v>0</v>
      </c>
      <c r="N24" s="95">
        <v>4</v>
      </c>
      <c r="O24" s="171"/>
      <c r="P24" s="58" t="s">
        <v>387</v>
      </c>
      <c r="Q24" s="61">
        <v>4</v>
      </c>
      <c r="R24" s="496" t="s">
        <v>391</v>
      </c>
      <c r="S24" s="496"/>
      <c r="T24" s="496"/>
      <c r="U24" s="496"/>
      <c r="V24" s="496"/>
      <c r="W24" s="496"/>
      <c r="X24" s="400"/>
      <c r="Y24" s="94">
        <v>0</v>
      </c>
      <c r="Z24" s="95">
        <v>4</v>
      </c>
    </row>
    <row r="25" spans="1:30" ht="21.75" customHeight="1" x14ac:dyDescent="0.2">
      <c r="B25" s="61" t="s">
        <v>130</v>
      </c>
      <c r="C25" s="61">
        <v>3</v>
      </c>
      <c r="D25" s="498" t="s">
        <v>379</v>
      </c>
      <c r="E25" s="498"/>
      <c r="F25" s="498"/>
      <c r="G25" s="498"/>
      <c r="H25" s="498"/>
      <c r="I25" s="498"/>
      <c r="J25" s="498"/>
      <c r="K25" s="498"/>
      <c r="L25" s="400"/>
      <c r="M25" s="94">
        <v>0</v>
      </c>
      <c r="N25" s="95">
        <v>3</v>
      </c>
      <c r="O25" s="171"/>
      <c r="P25" s="58" t="s">
        <v>388</v>
      </c>
      <c r="Q25" s="61">
        <v>3</v>
      </c>
      <c r="R25" s="496" t="s">
        <v>392</v>
      </c>
      <c r="S25" s="496"/>
      <c r="T25" s="496"/>
      <c r="U25" s="496"/>
      <c r="V25" s="496"/>
      <c r="W25" s="496"/>
      <c r="X25" s="400"/>
      <c r="Y25" s="94">
        <v>1</v>
      </c>
      <c r="Z25" s="95">
        <v>3</v>
      </c>
    </row>
    <row r="26" spans="1:30" ht="20.25" customHeight="1" x14ac:dyDescent="0.2">
      <c r="B26" s="61" t="s">
        <v>207</v>
      </c>
      <c r="C26" s="61">
        <v>2</v>
      </c>
      <c r="D26" s="498" t="s">
        <v>380</v>
      </c>
      <c r="E26" s="498"/>
      <c r="F26" s="498"/>
      <c r="G26" s="498"/>
      <c r="H26" s="498"/>
      <c r="I26" s="498"/>
      <c r="J26" s="498"/>
      <c r="K26" s="498"/>
      <c r="L26" s="400"/>
      <c r="M26" s="94">
        <v>1</v>
      </c>
      <c r="N26" s="95">
        <v>2</v>
      </c>
      <c r="P26" s="58" t="s">
        <v>207</v>
      </c>
      <c r="Q26" s="61">
        <v>2</v>
      </c>
      <c r="R26" s="179" t="s">
        <v>393</v>
      </c>
      <c r="S26" s="179"/>
      <c r="T26" s="179"/>
      <c r="U26" s="179"/>
      <c r="V26" s="179"/>
      <c r="W26" s="179"/>
      <c r="X26" s="400"/>
      <c r="Y26" s="94">
        <v>0</v>
      </c>
      <c r="Z26" s="95">
        <v>2</v>
      </c>
    </row>
    <row r="27" spans="1:30" ht="27" customHeight="1" x14ac:dyDescent="0.2">
      <c r="B27" s="61" t="s">
        <v>134</v>
      </c>
      <c r="C27" s="61">
        <v>1</v>
      </c>
      <c r="D27" s="498" t="s">
        <v>381</v>
      </c>
      <c r="E27" s="498"/>
      <c r="F27" s="498"/>
      <c r="G27" s="498"/>
      <c r="H27" s="498"/>
      <c r="I27" s="498"/>
      <c r="J27" s="498"/>
      <c r="K27" s="498"/>
      <c r="L27" s="400"/>
      <c r="M27" s="94">
        <v>0</v>
      </c>
      <c r="N27" s="95">
        <v>1</v>
      </c>
      <c r="P27" s="58" t="s">
        <v>389</v>
      </c>
      <c r="Q27" s="61">
        <v>1</v>
      </c>
      <c r="R27" s="496" t="s">
        <v>394</v>
      </c>
      <c r="S27" s="496"/>
      <c r="T27" s="496"/>
      <c r="U27" s="496"/>
      <c r="V27" s="496"/>
      <c r="W27" s="496"/>
      <c r="X27" s="400"/>
      <c r="Y27" s="94">
        <v>0</v>
      </c>
      <c r="Z27" s="95">
        <v>1</v>
      </c>
    </row>
    <row r="28" spans="1:30" ht="28.5" customHeight="1" x14ac:dyDescent="0.2">
      <c r="B28" s="61" t="s">
        <v>377</v>
      </c>
      <c r="C28" s="61">
        <v>0</v>
      </c>
      <c r="D28" s="497" t="s">
        <v>382</v>
      </c>
      <c r="E28" s="497"/>
      <c r="F28" s="497"/>
      <c r="G28" s="497"/>
      <c r="H28" s="497"/>
      <c r="I28" s="497"/>
      <c r="J28" s="497"/>
      <c r="K28" s="497"/>
      <c r="L28" s="401"/>
      <c r="M28" s="96">
        <v>0</v>
      </c>
      <c r="N28" s="97">
        <v>0</v>
      </c>
      <c r="P28" s="58" t="s">
        <v>390</v>
      </c>
      <c r="Q28" s="61">
        <v>0</v>
      </c>
      <c r="R28" s="495" t="s">
        <v>395</v>
      </c>
      <c r="S28" s="495"/>
      <c r="T28" s="495"/>
      <c r="U28" s="495"/>
      <c r="V28" s="495"/>
      <c r="W28" s="495"/>
      <c r="X28" s="401"/>
      <c r="Y28" s="96">
        <v>0</v>
      </c>
      <c r="Z28" s="97">
        <v>0</v>
      </c>
    </row>
    <row r="29" spans="1:30" ht="42.75" customHeight="1" x14ac:dyDescent="0.2">
      <c r="B29" s="494" t="s">
        <v>383</v>
      </c>
      <c r="C29" s="494"/>
      <c r="D29" s="494"/>
      <c r="E29" s="494"/>
      <c r="F29" s="494"/>
      <c r="G29" s="494"/>
      <c r="H29" s="494"/>
      <c r="I29" s="494"/>
      <c r="J29" s="494"/>
      <c r="K29" s="494"/>
      <c r="L29"/>
      <c r="M29" s="50" t="s">
        <v>73</v>
      </c>
      <c r="N29" s="77">
        <f>(M24*N24+M25*N25+M26*N26+M27*N27+M28*N28)/SUM(M24:M28)</f>
        <v>2</v>
      </c>
      <c r="R29" s="494" t="str">
        <f>B29</f>
        <v>Take the average results from the questionnaires, national appointments and from the interviews</v>
      </c>
      <c r="S29" s="494"/>
      <c r="T29" s="494"/>
      <c r="U29" s="494"/>
      <c r="V29" s="494"/>
      <c r="W29" s="494"/>
      <c r="X29" s="179"/>
      <c r="Y29" s="50" t="s">
        <v>73</v>
      </c>
      <c r="Z29" s="77">
        <f>(Y24*Z24+Y25*Z25+Y26*Z26+Y27*Z27+Y28*Z28)/SUM(Y24:Y28)</f>
        <v>3</v>
      </c>
    </row>
    <row r="30" spans="1:30" x14ac:dyDescent="0.2">
      <c r="A30" s="50" t="s">
        <v>123</v>
      </c>
      <c r="B30" s="86" t="s">
        <v>374</v>
      </c>
      <c r="C30" s="58" t="s">
        <v>386</v>
      </c>
      <c r="D30" s="58"/>
      <c r="G30" s="50"/>
      <c r="I30" s="90" t="str">
        <f>B30</f>
        <v>2.2.1</v>
      </c>
      <c r="J30" s="50" t="s">
        <v>79</v>
      </c>
      <c r="K30" s="115" t="s">
        <v>3</v>
      </c>
      <c r="L30" s="115"/>
      <c r="M30" s="115"/>
      <c r="N30" s="115"/>
      <c r="P30" s="50" t="s">
        <v>123</v>
      </c>
      <c r="Q30" s="50" t="s">
        <v>375</v>
      </c>
      <c r="R30" s="58" t="s">
        <v>384</v>
      </c>
      <c r="V30" s="156" t="s">
        <v>46</v>
      </c>
      <c r="W30" s="90" t="str">
        <f>Q30</f>
        <v>2.2.2</v>
      </c>
      <c r="X30" s="50" t="s">
        <v>79</v>
      </c>
      <c r="Y30" s="115" t="s">
        <v>3</v>
      </c>
    </row>
    <row r="31" spans="1:30" ht="19.5" customHeight="1" x14ac:dyDescent="0.2">
      <c r="C31" s="379"/>
      <c r="D31" s="379"/>
      <c r="E31" s="379"/>
      <c r="F31" s="379"/>
      <c r="G31" s="379"/>
      <c r="I31" s="104">
        <v>2</v>
      </c>
      <c r="J31" s="81">
        <v>0.5</v>
      </c>
      <c r="K31" s="114">
        <f>I31*J31</f>
        <v>1</v>
      </c>
      <c r="R31" s="58" t="s">
        <v>385</v>
      </c>
      <c r="W31" s="104">
        <f>Z29</f>
        <v>3</v>
      </c>
      <c r="X31" s="81">
        <v>0.5</v>
      </c>
      <c r="Y31" s="114">
        <f>W31*X31</f>
        <v>1.5</v>
      </c>
      <c r="AB31" s="357" t="s">
        <v>411</v>
      </c>
      <c r="AC31" s="379"/>
      <c r="AD31" s="101">
        <f>K31+Y31</f>
        <v>2.5</v>
      </c>
    </row>
    <row r="33" spans="1:30" ht="18" customHeight="1" x14ac:dyDescent="0.2">
      <c r="A33" s="398" t="str">
        <f>Criteria1.1.1!D40</f>
        <v>Social Sector</v>
      </c>
      <c r="B33" s="386"/>
      <c r="C33" s="386"/>
      <c r="D33" s="73"/>
      <c r="E33" s="73"/>
      <c r="F33" s="73"/>
      <c r="G33" s="73"/>
      <c r="H33" s="73"/>
      <c r="I33" s="73"/>
      <c r="J33" s="73"/>
      <c r="K33" s="116"/>
      <c r="L33" s="399" t="s">
        <v>150</v>
      </c>
      <c r="M33" s="184" t="s">
        <v>149</v>
      </c>
      <c r="N33" s="92" t="s">
        <v>19</v>
      </c>
      <c r="O33" s="171"/>
      <c r="P33" s="72"/>
      <c r="Q33" s="72" t="s">
        <v>19</v>
      </c>
      <c r="R33" s="72"/>
      <c r="S33" s="416"/>
      <c r="T33" s="416"/>
      <c r="U33" s="416"/>
      <c r="V33" s="416"/>
      <c r="W33" s="72"/>
      <c r="X33" s="399" t="s">
        <v>150</v>
      </c>
      <c r="Y33" s="184" t="s">
        <v>149</v>
      </c>
      <c r="Z33" s="184" t="s">
        <v>19</v>
      </c>
    </row>
    <row r="34" spans="1:30" ht="27" customHeight="1" x14ac:dyDescent="0.2">
      <c r="A34" s="50"/>
      <c r="B34" s="61" t="s">
        <v>376</v>
      </c>
      <c r="C34" s="61">
        <v>4</v>
      </c>
      <c r="D34" s="498" t="s">
        <v>378</v>
      </c>
      <c r="E34" s="498"/>
      <c r="F34" s="498"/>
      <c r="G34" s="498"/>
      <c r="H34" s="498"/>
      <c r="I34" s="498"/>
      <c r="J34" s="498"/>
      <c r="K34" s="498"/>
      <c r="L34" s="400"/>
      <c r="M34" s="94"/>
      <c r="N34" s="95">
        <v>4</v>
      </c>
      <c r="O34" s="171"/>
      <c r="P34" s="58" t="s">
        <v>387</v>
      </c>
      <c r="Q34" s="61">
        <v>4</v>
      </c>
      <c r="R34" s="496" t="s">
        <v>391</v>
      </c>
      <c r="S34" s="496"/>
      <c r="T34" s="496"/>
      <c r="U34" s="496"/>
      <c r="V34" s="496"/>
      <c r="W34" s="496"/>
      <c r="X34" s="400"/>
      <c r="Y34" s="94">
        <v>0</v>
      </c>
      <c r="Z34" s="95">
        <v>4</v>
      </c>
    </row>
    <row r="35" spans="1:30" ht="21.75" customHeight="1" x14ac:dyDescent="0.2">
      <c r="B35" s="61" t="s">
        <v>130</v>
      </c>
      <c r="C35" s="61">
        <v>3</v>
      </c>
      <c r="D35" s="498" t="s">
        <v>379</v>
      </c>
      <c r="E35" s="498"/>
      <c r="F35" s="498"/>
      <c r="G35" s="498"/>
      <c r="H35" s="498"/>
      <c r="I35" s="498"/>
      <c r="J35" s="498"/>
      <c r="K35" s="498"/>
      <c r="L35" s="400"/>
      <c r="M35" s="94"/>
      <c r="N35" s="95">
        <v>3</v>
      </c>
      <c r="O35" s="171"/>
      <c r="P35" s="58" t="s">
        <v>388</v>
      </c>
      <c r="Q35" s="61">
        <v>3</v>
      </c>
      <c r="R35" s="496" t="s">
        <v>392</v>
      </c>
      <c r="S35" s="496"/>
      <c r="T35" s="496"/>
      <c r="U35" s="496"/>
      <c r="V35" s="496"/>
      <c r="W35" s="496"/>
      <c r="X35" s="400"/>
      <c r="Y35" s="94">
        <v>2</v>
      </c>
      <c r="Z35" s="95">
        <v>3</v>
      </c>
    </row>
    <row r="36" spans="1:30" ht="20.25" customHeight="1" x14ac:dyDescent="0.2">
      <c r="B36" s="61" t="s">
        <v>207</v>
      </c>
      <c r="C36" s="61">
        <v>2</v>
      </c>
      <c r="D36" s="498" t="s">
        <v>380</v>
      </c>
      <c r="E36" s="498"/>
      <c r="F36" s="498"/>
      <c r="G36" s="498"/>
      <c r="H36" s="498"/>
      <c r="I36" s="498"/>
      <c r="J36" s="498"/>
      <c r="K36" s="498"/>
      <c r="L36" s="400"/>
      <c r="M36" s="94">
        <v>1</v>
      </c>
      <c r="N36" s="95">
        <v>2</v>
      </c>
      <c r="P36" s="58" t="s">
        <v>207</v>
      </c>
      <c r="Q36" s="61">
        <v>2</v>
      </c>
      <c r="R36" s="179" t="s">
        <v>393</v>
      </c>
      <c r="S36" s="179"/>
      <c r="T36" s="179"/>
      <c r="U36" s="179"/>
      <c r="V36" s="179"/>
      <c r="W36" s="179"/>
      <c r="X36" s="400"/>
      <c r="Y36" s="94">
        <v>0</v>
      </c>
      <c r="Z36" s="95">
        <v>2</v>
      </c>
    </row>
    <row r="37" spans="1:30" ht="27" customHeight="1" x14ac:dyDescent="0.2">
      <c r="B37" s="61" t="s">
        <v>134</v>
      </c>
      <c r="C37" s="61">
        <v>1</v>
      </c>
      <c r="D37" s="498" t="s">
        <v>381</v>
      </c>
      <c r="E37" s="498"/>
      <c r="F37" s="498"/>
      <c r="G37" s="498"/>
      <c r="H37" s="498"/>
      <c r="I37" s="498"/>
      <c r="J37" s="498"/>
      <c r="K37" s="498"/>
      <c r="L37" s="400"/>
      <c r="M37" s="94">
        <v>2</v>
      </c>
      <c r="N37" s="95">
        <v>1</v>
      </c>
      <c r="P37" s="58" t="s">
        <v>389</v>
      </c>
      <c r="Q37" s="61">
        <v>1</v>
      </c>
      <c r="R37" s="496" t="s">
        <v>394</v>
      </c>
      <c r="S37" s="496"/>
      <c r="T37" s="496"/>
      <c r="U37" s="496"/>
      <c r="V37" s="496"/>
      <c r="W37" s="496"/>
      <c r="X37" s="400"/>
      <c r="Y37" s="94">
        <v>1</v>
      </c>
      <c r="Z37" s="95">
        <v>1</v>
      </c>
    </row>
    <row r="38" spans="1:30" ht="28.5" customHeight="1" x14ac:dyDescent="0.2">
      <c r="B38" s="61" t="s">
        <v>377</v>
      </c>
      <c r="C38" s="61">
        <v>0</v>
      </c>
      <c r="D38" s="497" t="s">
        <v>382</v>
      </c>
      <c r="E38" s="497"/>
      <c r="F38" s="497"/>
      <c r="G38" s="497"/>
      <c r="H38" s="497"/>
      <c r="I38" s="497"/>
      <c r="J38" s="497"/>
      <c r="K38" s="497"/>
      <c r="L38" s="401"/>
      <c r="M38" s="96"/>
      <c r="N38" s="97">
        <v>0</v>
      </c>
      <c r="P38" s="58" t="s">
        <v>390</v>
      </c>
      <c r="Q38" s="61">
        <v>0</v>
      </c>
      <c r="R38" s="495" t="s">
        <v>395</v>
      </c>
      <c r="S38" s="495"/>
      <c r="T38" s="495"/>
      <c r="U38" s="495"/>
      <c r="V38" s="495"/>
      <c r="W38" s="495"/>
      <c r="X38" s="401"/>
      <c r="Y38" s="96">
        <v>0</v>
      </c>
      <c r="Z38" s="97">
        <v>0</v>
      </c>
    </row>
    <row r="39" spans="1:30" ht="42.75" customHeight="1" x14ac:dyDescent="0.2">
      <c r="B39" s="494" t="s">
        <v>383</v>
      </c>
      <c r="C39" s="494"/>
      <c r="D39" s="494"/>
      <c r="E39" s="494"/>
      <c r="F39" s="494"/>
      <c r="G39" s="494"/>
      <c r="H39" s="494"/>
      <c r="I39" s="494"/>
      <c r="J39" s="494"/>
      <c r="K39" s="494"/>
      <c r="L39"/>
      <c r="M39" s="50" t="s">
        <v>73</v>
      </c>
      <c r="N39" s="77">
        <f>(M34*N34+M35*N35+M36*N36+M37*N37+M38*N38)/SUM(M34:M38)</f>
        <v>1.3333333333333333</v>
      </c>
      <c r="R39" s="494" t="str">
        <f>B39</f>
        <v>Take the average results from the questionnaires, national appointments and from the interviews</v>
      </c>
      <c r="S39" s="494"/>
      <c r="T39" s="494"/>
      <c r="U39" s="494"/>
      <c r="V39" s="494"/>
      <c r="W39" s="494"/>
      <c r="X39" s="179"/>
      <c r="Y39" s="50" t="s">
        <v>73</v>
      </c>
      <c r="Z39" s="77">
        <f>(Y34*Z34+Y35*Z35+Y36*Z36+Y37*Z37+Y38*Z38)/SUM(Y34:Y38)</f>
        <v>2.3333333333333335</v>
      </c>
    </row>
    <row r="40" spans="1:30" x14ac:dyDescent="0.2">
      <c r="A40" s="50" t="s">
        <v>123</v>
      </c>
      <c r="B40" s="86" t="s">
        <v>374</v>
      </c>
      <c r="C40" s="58" t="s">
        <v>386</v>
      </c>
      <c r="D40" s="58"/>
      <c r="G40" s="50"/>
      <c r="I40" s="90" t="str">
        <f>B40</f>
        <v>2.2.1</v>
      </c>
      <c r="J40" s="50" t="s">
        <v>79</v>
      </c>
      <c r="K40" s="115" t="s">
        <v>3</v>
      </c>
      <c r="L40" s="115"/>
      <c r="M40" s="115"/>
      <c r="N40" s="115"/>
      <c r="P40" s="50" t="s">
        <v>123</v>
      </c>
      <c r="Q40" s="50" t="s">
        <v>375</v>
      </c>
      <c r="R40" s="58" t="s">
        <v>384</v>
      </c>
      <c r="V40" s="156" t="s">
        <v>46</v>
      </c>
      <c r="W40" s="90" t="str">
        <f>Q40</f>
        <v>2.2.2</v>
      </c>
      <c r="X40" s="50" t="s">
        <v>79</v>
      </c>
      <c r="Y40" s="115" t="s">
        <v>3</v>
      </c>
    </row>
    <row r="41" spans="1:30" ht="19.5" customHeight="1" x14ac:dyDescent="0.2">
      <c r="C41" s="379"/>
      <c r="D41" s="379"/>
      <c r="E41" s="379"/>
      <c r="F41" s="379"/>
      <c r="G41" s="379"/>
      <c r="I41" s="104">
        <v>1.33</v>
      </c>
      <c r="J41" s="81">
        <v>0.5</v>
      </c>
      <c r="K41" s="114">
        <f>I41*J41</f>
        <v>0.66500000000000004</v>
      </c>
      <c r="R41" s="58" t="s">
        <v>385</v>
      </c>
      <c r="W41" s="104">
        <v>2.33</v>
      </c>
      <c r="X41" s="81">
        <v>0.5</v>
      </c>
      <c r="Y41" s="114">
        <f>W41*X41</f>
        <v>1.165</v>
      </c>
      <c r="AB41" s="357" t="s">
        <v>411</v>
      </c>
      <c r="AC41" s="379"/>
      <c r="AD41" s="101">
        <f>K41+Y41</f>
        <v>1.83</v>
      </c>
    </row>
    <row r="43" spans="1:30" ht="18" customHeight="1" x14ac:dyDescent="0.2">
      <c r="A43" s="413" t="str">
        <f>Criteria1.1.1!D55</f>
        <v>Transport</v>
      </c>
      <c r="B43" s="411"/>
      <c r="C43" s="411"/>
      <c r="D43" s="411"/>
      <c r="E43" s="73"/>
      <c r="F43" s="73"/>
      <c r="G43" s="73"/>
      <c r="H43" s="73"/>
      <c r="I43" s="73"/>
      <c r="J43" s="73"/>
      <c r="K43" s="116"/>
      <c r="L43" s="399" t="s">
        <v>150</v>
      </c>
      <c r="M43" s="184" t="s">
        <v>149</v>
      </c>
      <c r="N43" s="92" t="s">
        <v>19</v>
      </c>
      <c r="O43" s="171"/>
      <c r="P43" s="72"/>
      <c r="Q43" s="72" t="s">
        <v>19</v>
      </c>
      <c r="R43" s="72"/>
      <c r="S43" s="416"/>
      <c r="T43" s="416"/>
      <c r="U43" s="416"/>
      <c r="V43" s="416"/>
      <c r="W43" s="72"/>
      <c r="X43" s="399" t="s">
        <v>150</v>
      </c>
      <c r="Y43" s="184" t="s">
        <v>149</v>
      </c>
      <c r="Z43" s="184" t="s">
        <v>19</v>
      </c>
    </row>
    <row r="44" spans="1:30" ht="27" customHeight="1" x14ac:dyDescent="0.2">
      <c r="A44" s="50"/>
      <c r="B44" s="61" t="s">
        <v>376</v>
      </c>
      <c r="C44" s="61">
        <v>4</v>
      </c>
      <c r="D44" s="498" t="s">
        <v>378</v>
      </c>
      <c r="E44" s="498"/>
      <c r="F44" s="498"/>
      <c r="G44" s="498"/>
      <c r="H44" s="498"/>
      <c r="I44" s="498"/>
      <c r="J44" s="498"/>
      <c r="K44" s="498"/>
      <c r="L44" s="400"/>
      <c r="M44" s="94"/>
      <c r="N44" s="95">
        <v>4</v>
      </c>
      <c r="O44" s="171"/>
      <c r="P44" s="58" t="s">
        <v>387</v>
      </c>
      <c r="Q44" s="61">
        <v>4</v>
      </c>
      <c r="R44" s="496" t="s">
        <v>391</v>
      </c>
      <c r="S44" s="496"/>
      <c r="T44" s="496"/>
      <c r="U44" s="496"/>
      <c r="V44" s="496"/>
      <c r="W44" s="496"/>
      <c r="X44" s="400"/>
      <c r="Y44" s="94"/>
      <c r="Z44" s="95">
        <v>4</v>
      </c>
    </row>
    <row r="45" spans="1:30" ht="21.75" customHeight="1" x14ac:dyDescent="0.2">
      <c r="B45" s="61" t="s">
        <v>130</v>
      </c>
      <c r="C45" s="61">
        <v>3</v>
      </c>
      <c r="D45" s="498" t="s">
        <v>379</v>
      </c>
      <c r="E45" s="498"/>
      <c r="F45" s="498"/>
      <c r="G45" s="498"/>
      <c r="H45" s="498"/>
      <c r="I45" s="498"/>
      <c r="J45" s="498"/>
      <c r="K45" s="498"/>
      <c r="L45" s="400"/>
      <c r="M45" s="94">
        <v>1</v>
      </c>
      <c r="N45" s="95">
        <v>3</v>
      </c>
      <c r="O45" s="171"/>
      <c r="P45" s="58" t="s">
        <v>388</v>
      </c>
      <c r="Q45" s="61">
        <v>3</v>
      </c>
      <c r="R45" s="496" t="s">
        <v>392</v>
      </c>
      <c r="S45" s="496"/>
      <c r="T45" s="496"/>
      <c r="U45" s="496"/>
      <c r="V45" s="496"/>
      <c r="W45" s="496"/>
      <c r="X45" s="400"/>
      <c r="Y45" s="94">
        <v>1</v>
      </c>
      <c r="Z45" s="95">
        <v>3</v>
      </c>
    </row>
    <row r="46" spans="1:30" ht="20.25" customHeight="1" x14ac:dyDescent="0.2">
      <c r="B46" s="61" t="s">
        <v>207</v>
      </c>
      <c r="C46" s="61">
        <v>2</v>
      </c>
      <c r="D46" s="498" t="s">
        <v>380</v>
      </c>
      <c r="E46" s="498"/>
      <c r="F46" s="498"/>
      <c r="G46" s="498"/>
      <c r="H46" s="498"/>
      <c r="I46" s="498"/>
      <c r="J46" s="498"/>
      <c r="K46" s="498"/>
      <c r="L46" s="400"/>
      <c r="M46" s="94"/>
      <c r="N46" s="95">
        <v>2</v>
      </c>
      <c r="P46" s="58" t="s">
        <v>207</v>
      </c>
      <c r="Q46" s="61">
        <v>2</v>
      </c>
      <c r="R46" s="179" t="s">
        <v>393</v>
      </c>
      <c r="S46" s="179"/>
      <c r="T46" s="179"/>
      <c r="U46" s="179"/>
      <c r="V46" s="179"/>
      <c r="W46" s="179"/>
      <c r="X46" s="400"/>
      <c r="Y46" s="94"/>
      <c r="Z46" s="95">
        <v>2</v>
      </c>
    </row>
    <row r="47" spans="1:30" ht="27" customHeight="1" x14ac:dyDescent="0.2">
      <c r="B47" s="61" t="s">
        <v>134</v>
      </c>
      <c r="C47" s="61">
        <v>1</v>
      </c>
      <c r="D47" s="498" t="s">
        <v>381</v>
      </c>
      <c r="E47" s="498"/>
      <c r="F47" s="498"/>
      <c r="G47" s="498"/>
      <c r="H47" s="498"/>
      <c r="I47" s="498"/>
      <c r="J47" s="498"/>
      <c r="K47" s="498"/>
      <c r="L47" s="400"/>
      <c r="M47" s="94"/>
      <c r="N47" s="95">
        <v>1</v>
      </c>
      <c r="P47" s="58" t="s">
        <v>389</v>
      </c>
      <c r="Q47" s="61">
        <v>1</v>
      </c>
      <c r="R47" s="496" t="s">
        <v>394</v>
      </c>
      <c r="S47" s="496"/>
      <c r="T47" s="496"/>
      <c r="U47" s="496"/>
      <c r="V47" s="496"/>
      <c r="W47" s="496"/>
      <c r="X47" s="400"/>
      <c r="Y47" s="94"/>
      <c r="Z47" s="95">
        <v>1</v>
      </c>
    </row>
    <row r="48" spans="1:30" ht="28.5" customHeight="1" x14ac:dyDescent="0.2">
      <c r="B48" s="61" t="s">
        <v>377</v>
      </c>
      <c r="C48" s="61">
        <v>0</v>
      </c>
      <c r="D48" s="497" t="s">
        <v>382</v>
      </c>
      <c r="E48" s="497"/>
      <c r="F48" s="497"/>
      <c r="G48" s="497"/>
      <c r="H48" s="497"/>
      <c r="I48" s="497"/>
      <c r="J48" s="497"/>
      <c r="K48" s="497"/>
      <c r="L48" s="401"/>
      <c r="M48" s="96"/>
      <c r="N48" s="97">
        <v>0</v>
      </c>
      <c r="P48" s="58" t="s">
        <v>390</v>
      </c>
      <c r="Q48" s="61">
        <v>0</v>
      </c>
      <c r="R48" s="495" t="s">
        <v>395</v>
      </c>
      <c r="S48" s="495"/>
      <c r="T48" s="495"/>
      <c r="U48" s="495"/>
      <c r="V48" s="495"/>
      <c r="W48" s="495"/>
      <c r="X48" s="401"/>
      <c r="Y48" s="96"/>
      <c r="Z48" s="97">
        <v>0</v>
      </c>
    </row>
    <row r="49" spans="1:30" ht="42.75" customHeight="1" x14ac:dyDescent="0.2">
      <c r="B49" s="494" t="s">
        <v>383</v>
      </c>
      <c r="C49" s="494"/>
      <c r="D49" s="494"/>
      <c r="E49" s="494"/>
      <c r="F49" s="494"/>
      <c r="G49" s="494"/>
      <c r="H49" s="494"/>
      <c r="I49" s="494"/>
      <c r="J49" s="494"/>
      <c r="K49" s="494"/>
      <c r="L49"/>
      <c r="M49" s="50" t="s">
        <v>73</v>
      </c>
      <c r="N49" s="77">
        <f>(M44*N44+M45*N45+M46*N46+M47*N47+M48*N48)/SUM(M44:M48)</f>
        <v>3</v>
      </c>
      <c r="R49" s="494" t="str">
        <f>B49</f>
        <v>Take the average results from the questionnaires, national appointments and from the interviews</v>
      </c>
      <c r="S49" s="494"/>
      <c r="T49" s="494"/>
      <c r="U49" s="494"/>
      <c r="V49" s="494"/>
      <c r="W49" s="494"/>
      <c r="X49" s="179"/>
      <c r="Y49" s="50" t="s">
        <v>73</v>
      </c>
      <c r="Z49" s="77">
        <f>(Y44*Z44+Y45*Z45+Y46*Z46+Y47*Z47+Y48*Z48)/SUM(Y44:Y48)</f>
        <v>3</v>
      </c>
    </row>
    <row r="50" spans="1:30" x14ac:dyDescent="0.2">
      <c r="A50" s="50" t="s">
        <v>123</v>
      </c>
      <c r="B50" s="86" t="s">
        <v>374</v>
      </c>
      <c r="C50" s="58" t="s">
        <v>386</v>
      </c>
      <c r="D50" s="58"/>
      <c r="G50" s="50"/>
      <c r="I50" s="90" t="str">
        <f>B50</f>
        <v>2.2.1</v>
      </c>
      <c r="J50" s="50" t="s">
        <v>79</v>
      </c>
      <c r="K50" s="115" t="s">
        <v>3</v>
      </c>
      <c r="L50" s="115"/>
      <c r="M50" s="115"/>
      <c r="N50" s="115"/>
      <c r="P50" s="50" t="s">
        <v>123</v>
      </c>
      <c r="Q50" s="50" t="s">
        <v>375</v>
      </c>
      <c r="R50" s="58" t="s">
        <v>384</v>
      </c>
      <c r="V50" s="156" t="s">
        <v>46</v>
      </c>
      <c r="W50" s="90" t="str">
        <f>Q50</f>
        <v>2.2.2</v>
      </c>
      <c r="X50" s="50" t="s">
        <v>79</v>
      </c>
      <c r="Y50" s="115" t="s">
        <v>3</v>
      </c>
    </row>
    <row r="51" spans="1:30" ht="19.5" customHeight="1" x14ac:dyDescent="0.2">
      <c r="C51" s="379"/>
      <c r="D51" s="379"/>
      <c r="E51" s="379"/>
      <c r="F51" s="379"/>
      <c r="G51" s="379"/>
      <c r="I51" s="104">
        <v>3</v>
      </c>
      <c r="J51" s="81">
        <v>0.5</v>
      </c>
      <c r="K51" s="114">
        <f>I51*J51</f>
        <v>1.5</v>
      </c>
      <c r="R51" s="58" t="s">
        <v>385</v>
      </c>
      <c r="W51" s="104">
        <v>3</v>
      </c>
      <c r="X51" s="81">
        <v>0.5</v>
      </c>
      <c r="Y51" s="114">
        <f>W51*X51</f>
        <v>1.5</v>
      </c>
      <c r="AB51" s="357" t="s">
        <v>411</v>
      </c>
      <c r="AC51" s="379"/>
      <c r="AD51" s="101">
        <f>K51+Y51</f>
        <v>3</v>
      </c>
    </row>
    <row r="53" spans="1:30" ht="18" customHeight="1" x14ac:dyDescent="0.2">
      <c r="A53" s="410" t="s">
        <v>66</v>
      </c>
      <c r="B53" s="411"/>
      <c r="C53" s="411"/>
      <c r="D53" s="411"/>
      <c r="E53" s="73"/>
      <c r="F53" s="73"/>
      <c r="G53" s="73"/>
      <c r="H53" s="73"/>
      <c r="I53" s="73"/>
      <c r="J53" s="73"/>
      <c r="K53" s="116"/>
      <c r="L53" s="399" t="s">
        <v>150</v>
      </c>
      <c r="M53" s="184" t="s">
        <v>149</v>
      </c>
      <c r="N53" s="92" t="s">
        <v>19</v>
      </c>
      <c r="O53" s="171"/>
      <c r="P53" s="72"/>
      <c r="Q53" s="72" t="s">
        <v>19</v>
      </c>
      <c r="R53" s="72"/>
      <c r="S53" s="416"/>
      <c r="T53" s="416"/>
      <c r="U53" s="416"/>
      <c r="V53" s="416"/>
      <c r="W53" s="72"/>
      <c r="X53" s="399" t="s">
        <v>150</v>
      </c>
      <c r="Y53" s="184" t="s">
        <v>149</v>
      </c>
      <c r="Z53" s="184" t="s">
        <v>19</v>
      </c>
    </row>
    <row r="54" spans="1:30" ht="27" customHeight="1" x14ac:dyDescent="0.2">
      <c r="A54" s="50"/>
      <c r="B54" s="61" t="s">
        <v>376</v>
      </c>
      <c r="C54" s="61">
        <v>4</v>
      </c>
      <c r="D54" s="498" t="s">
        <v>378</v>
      </c>
      <c r="E54" s="498"/>
      <c r="F54" s="498"/>
      <c r="G54" s="498"/>
      <c r="H54" s="498"/>
      <c r="I54" s="498"/>
      <c r="J54" s="498"/>
      <c r="K54" s="498"/>
      <c r="L54" s="400"/>
      <c r="M54" s="94"/>
      <c r="N54" s="95">
        <v>4</v>
      </c>
      <c r="O54" s="171"/>
      <c r="P54" s="58" t="s">
        <v>387</v>
      </c>
      <c r="Q54" s="61">
        <v>4</v>
      </c>
      <c r="R54" s="496" t="s">
        <v>391</v>
      </c>
      <c r="S54" s="496"/>
      <c r="T54" s="496"/>
      <c r="U54" s="496"/>
      <c r="V54" s="496"/>
      <c r="W54" s="496"/>
      <c r="X54" s="400"/>
      <c r="Y54" s="94"/>
      <c r="Z54" s="95">
        <v>4</v>
      </c>
    </row>
    <row r="55" spans="1:30" ht="21.75" customHeight="1" x14ac:dyDescent="0.2">
      <c r="B55" s="61" t="s">
        <v>130</v>
      </c>
      <c r="C55" s="61">
        <v>3</v>
      </c>
      <c r="D55" s="498" t="s">
        <v>379</v>
      </c>
      <c r="E55" s="498"/>
      <c r="F55" s="498"/>
      <c r="G55" s="498"/>
      <c r="H55" s="498"/>
      <c r="I55" s="498"/>
      <c r="J55" s="498"/>
      <c r="K55" s="498"/>
      <c r="L55" s="400"/>
      <c r="M55" s="94">
        <v>1</v>
      </c>
      <c r="N55" s="95">
        <v>3</v>
      </c>
      <c r="O55" s="171"/>
      <c r="P55" s="58" t="s">
        <v>388</v>
      </c>
      <c r="Q55" s="61">
        <v>3</v>
      </c>
      <c r="R55" s="496" t="s">
        <v>392</v>
      </c>
      <c r="S55" s="496"/>
      <c r="T55" s="496"/>
      <c r="U55" s="496"/>
      <c r="V55" s="496"/>
      <c r="W55" s="496"/>
      <c r="X55" s="400"/>
      <c r="Y55" s="94">
        <v>1</v>
      </c>
      <c r="Z55" s="95">
        <v>3</v>
      </c>
    </row>
    <row r="56" spans="1:30" ht="20.25" customHeight="1" x14ac:dyDescent="0.2">
      <c r="B56" s="61" t="s">
        <v>207</v>
      </c>
      <c r="C56" s="61">
        <v>2</v>
      </c>
      <c r="D56" s="498" t="s">
        <v>380</v>
      </c>
      <c r="E56" s="498"/>
      <c r="F56" s="498"/>
      <c r="G56" s="498"/>
      <c r="H56" s="498"/>
      <c r="I56" s="498"/>
      <c r="J56" s="498"/>
      <c r="K56" s="498"/>
      <c r="L56" s="400"/>
      <c r="M56" s="94"/>
      <c r="N56" s="95">
        <v>2</v>
      </c>
      <c r="P56" s="58" t="s">
        <v>207</v>
      </c>
      <c r="Q56" s="61">
        <v>2</v>
      </c>
      <c r="R56" s="179" t="s">
        <v>393</v>
      </c>
      <c r="S56" s="179"/>
      <c r="T56" s="179"/>
      <c r="U56" s="179"/>
      <c r="V56" s="179"/>
      <c r="W56" s="179"/>
      <c r="X56" s="400"/>
      <c r="Y56" s="94"/>
      <c r="Z56" s="95">
        <v>2</v>
      </c>
    </row>
    <row r="57" spans="1:30" ht="27" customHeight="1" x14ac:dyDescent="0.2">
      <c r="B57" s="61" t="s">
        <v>134</v>
      </c>
      <c r="C57" s="61">
        <v>1</v>
      </c>
      <c r="D57" s="498" t="s">
        <v>381</v>
      </c>
      <c r="E57" s="498"/>
      <c r="F57" s="498"/>
      <c r="G57" s="498"/>
      <c r="H57" s="498"/>
      <c r="I57" s="498"/>
      <c r="J57" s="498"/>
      <c r="K57" s="498"/>
      <c r="L57" s="400"/>
      <c r="M57" s="94"/>
      <c r="N57" s="95">
        <v>1</v>
      </c>
      <c r="P57" s="58" t="s">
        <v>389</v>
      </c>
      <c r="Q57" s="61">
        <v>1</v>
      </c>
      <c r="R57" s="496" t="s">
        <v>394</v>
      </c>
      <c r="S57" s="496"/>
      <c r="T57" s="496"/>
      <c r="U57" s="496"/>
      <c r="V57" s="496"/>
      <c r="W57" s="496"/>
      <c r="X57" s="400"/>
      <c r="Y57" s="94"/>
      <c r="Z57" s="95">
        <v>1</v>
      </c>
    </row>
    <row r="58" spans="1:30" ht="28.5" customHeight="1" x14ac:dyDescent="0.2">
      <c r="B58" s="61" t="s">
        <v>377</v>
      </c>
      <c r="C58" s="61">
        <v>0</v>
      </c>
      <c r="D58" s="497" t="s">
        <v>382</v>
      </c>
      <c r="E58" s="497"/>
      <c r="F58" s="497"/>
      <c r="G58" s="497"/>
      <c r="H58" s="497"/>
      <c r="I58" s="497"/>
      <c r="J58" s="497"/>
      <c r="K58" s="497"/>
      <c r="L58" s="401"/>
      <c r="M58" s="96"/>
      <c r="N58" s="97">
        <v>0</v>
      </c>
      <c r="P58" s="58" t="s">
        <v>390</v>
      </c>
      <c r="Q58" s="61">
        <v>0</v>
      </c>
      <c r="R58" s="495" t="s">
        <v>395</v>
      </c>
      <c r="S58" s="495"/>
      <c r="T58" s="495"/>
      <c r="U58" s="495"/>
      <c r="V58" s="495"/>
      <c r="W58" s="495"/>
      <c r="X58" s="401"/>
      <c r="Y58" s="96"/>
      <c r="Z58" s="97">
        <v>0</v>
      </c>
    </row>
    <row r="59" spans="1:30" ht="42.75" customHeight="1" x14ac:dyDescent="0.2">
      <c r="B59" s="494" t="s">
        <v>383</v>
      </c>
      <c r="C59" s="494"/>
      <c r="D59" s="494"/>
      <c r="E59" s="494"/>
      <c r="F59" s="494"/>
      <c r="G59" s="494"/>
      <c r="H59" s="494"/>
      <c r="I59" s="494"/>
      <c r="J59" s="494"/>
      <c r="K59" s="494"/>
      <c r="L59"/>
      <c r="M59" s="50" t="s">
        <v>73</v>
      </c>
      <c r="N59" s="77">
        <f>(M54*N54+M55*N55+M56*N56+M57*N57+M58*N58)/SUM(M54:M58)</f>
        <v>3</v>
      </c>
      <c r="R59" s="494" t="str">
        <f>B59</f>
        <v>Take the average results from the questionnaires, national appointments and from the interviews</v>
      </c>
      <c r="S59" s="494"/>
      <c r="T59" s="494"/>
      <c r="U59" s="494"/>
      <c r="V59" s="494"/>
      <c r="W59" s="494"/>
      <c r="X59" s="179"/>
      <c r="Y59" s="50" t="s">
        <v>73</v>
      </c>
      <c r="Z59" s="77">
        <f>(Y54*Z54+Y55*Z55+Y56*Z56+Y57*Z57+Y58*Z58)/SUM(Y54:Y58)</f>
        <v>3</v>
      </c>
    </row>
    <row r="60" spans="1:30" x14ac:dyDescent="0.2">
      <c r="A60" s="50" t="s">
        <v>123</v>
      </c>
      <c r="B60" s="86" t="s">
        <v>374</v>
      </c>
      <c r="C60" s="58" t="s">
        <v>386</v>
      </c>
      <c r="D60" s="58"/>
      <c r="G60" s="50"/>
      <c r="I60" s="90" t="str">
        <f>B60</f>
        <v>2.2.1</v>
      </c>
      <c r="J60" s="50" t="s">
        <v>79</v>
      </c>
      <c r="K60" s="115" t="s">
        <v>3</v>
      </c>
      <c r="L60" s="115"/>
      <c r="M60" s="115"/>
      <c r="N60" s="115"/>
      <c r="P60" s="50" t="s">
        <v>123</v>
      </c>
      <c r="Q60" s="50" t="s">
        <v>375</v>
      </c>
      <c r="R60" s="58" t="s">
        <v>384</v>
      </c>
      <c r="V60" s="156" t="s">
        <v>46</v>
      </c>
      <c r="W60" s="90" t="str">
        <f>Q60</f>
        <v>2.2.2</v>
      </c>
      <c r="X60" s="50" t="s">
        <v>79</v>
      </c>
      <c r="Y60" s="115" t="s">
        <v>3</v>
      </c>
    </row>
    <row r="61" spans="1:30" ht="19.5" customHeight="1" x14ac:dyDescent="0.2">
      <c r="C61" s="379"/>
      <c r="D61" s="379"/>
      <c r="E61" s="379"/>
      <c r="F61" s="379"/>
      <c r="G61" s="379"/>
      <c r="I61" s="104">
        <v>2</v>
      </c>
      <c r="J61" s="81">
        <v>0.5</v>
      </c>
      <c r="K61" s="114">
        <f>I61*J61</f>
        <v>1</v>
      </c>
      <c r="R61" s="58" t="s">
        <v>385</v>
      </c>
      <c r="W61" s="104">
        <v>3</v>
      </c>
      <c r="X61" s="81">
        <v>0.5</v>
      </c>
      <c r="Y61" s="114">
        <f>W61*X61</f>
        <v>1.5</v>
      </c>
      <c r="AB61" s="357" t="s">
        <v>411</v>
      </c>
      <c r="AC61" s="379"/>
      <c r="AD61" s="101">
        <f>K61+Y61</f>
        <v>2.5</v>
      </c>
    </row>
    <row r="63" spans="1:30" ht="18" customHeight="1" x14ac:dyDescent="0.2">
      <c r="A63" s="413" t="str">
        <f>Criteria1.1.1!D78</f>
        <v>Private  Sector Development Competitiveness</v>
      </c>
      <c r="B63" s="411"/>
      <c r="C63" s="411"/>
      <c r="D63" s="411"/>
      <c r="E63" s="73"/>
      <c r="F63" s="73"/>
      <c r="G63" s="73"/>
      <c r="H63" s="73"/>
      <c r="I63" s="73"/>
      <c r="J63" s="73"/>
      <c r="K63" s="116"/>
      <c r="L63" s="399" t="s">
        <v>150</v>
      </c>
      <c r="M63" s="184" t="s">
        <v>149</v>
      </c>
      <c r="N63" s="92" t="s">
        <v>19</v>
      </c>
      <c r="O63" s="213"/>
      <c r="P63" s="72"/>
      <c r="Q63" s="72" t="s">
        <v>19</v>
      </c>
      <c r="R63" s="72"/>
      <c r="S63" s="416"/>
      <c r="T63" s="416"/>
      <c r="U63" s="416"/>
      <c r="V63" s="416"/>
      <c r="W63" s="72"/>
      <c r="X63" s="399" t="s">
        <v>150</v>
      </c>
      <c r="Y63" s="184" t="s">
        <v>149</v>
      </c>
      <c r="Z63" s="184" t="s">
        <v>19</v>
      </c>
    </row>
    <row r="64" spans="1:30" ht="27" customHeight="1" x14ac:dyDescent="0.2">
      <c r="A64" s="50"/>
      <c r="B64" s="61" t="s">
        <v>376</v>
      </c>
      <c r="C64" s="61">
        <v>4</v>
      </c>
      <c r="D64" s="498" t="s">
        <v>378</v>
      </c>
      <c r="E64" s="498"/>
      <c r="F64" s="498"/>
      <c r="G64" s="498"/>
      <c r="H64" s="498"/>
      <c r="I64" s="498"/>
      <c r="J64" s="498"/>
      <c r="K64" s="498"/>
      <c r="L64" s="400"/>
      <c r="M64" s="94">
        <v>1</v>
      </c>
      <c r="N64" s="95">
        <v>4</v>
      </c>
      <c r="O64" s="213"/>
      <c r="P64" s="58" t="s">
        <v>387</v>
      </c>
      <c r="Q64" s="61">
        <v>4</v>
      </c>
      <c r="R64" s="496" t="s">
        <v>391</v>
      </c>
      <c r="S64" s="496"/>
      <c r="T64" s="496"/>
      <c r="U64" s="496"/>
      <c r="V64" s="496"/>
      <c r="W64" s="496"/>
      <c r="X64" s="400"/>
      <c r="Y64" s="94">
        <v>1</v>
      </c>
      <c r="Z64" s="95">
        <v>4</v>
      </c>
    </row>
    <row r="65" spans="1:30" ht="21.75" customHeight="1" x14ac:dyDescent="0.2">
      <c r="B65" s="61" t="s">
        <v>130</v>
      </c>
      <c r="C65" s="61">
        <v>3</v>
      </c>
      <c r="D65" s="498" t="s">
        <v>379</v>
      </c>
      <c r="E65" s="498"/>
      <c r="F65" s="498"/>
      <c r="G65" s="498"/>
      <c r="H65" s="498"/>
      <c r="I65" s="498"/>
      <c r="J65" s="498"/>
      <c r="K65" s="498"/>
      <c r="L65" s="400"/>
      <c r="M65" s="94">
        <v>1</v>
      </c>
      <c r="N65" s="95">
        <v>3</v>
      </c>
      <c r="O65" s="213"/>
      <c r="P65" s="58" t="s">
        <v>388</v>
      </c>
      <c r="Q65" s="61">
        <v>3</v>
      </c>
      <c r="R65" s="496" t="s">
        <v>392</v>
      </c>
      <c r="S65" s="496"/>
      <c r="T65" s="496"/>
      <c r="U65" s="496"/>
      <c r="V65" s="496"/>
      <c r="W65" s="496"/>
      <c r="X65" s="400"/>
      <c r="Y65" s="94">
        <v>1</v>
      </c>
      <c r="Z65" s="95">
        <v>3</v>
      </c>
    </row>
    <row r="66" spans="1:30" ht="20.25" customHeight="1" x14ac:dyDescent="0.2">
      <c r="B66" s="61" t="s">
        <v>207</v>
      </c>
      <c r="C66" s="61">
        <v>2</v>
      </c>
      <c r="D66" s="498" t="s">
        <v>380</v>
      </c>
      <c r="E66" s="498"/>
      <c r="F66" s="498"/>
      <c r="G66" s="498"/>
      <c r="H66" s="498"/>
      <c r="I66" s="498"/>
      <c r="J66" s="498"/>
      <c r="K66" s="498"/>
      <c r="L66" s="400"/>
      <c r="M66" s="94">
        <v>1</v>
      </c>
      <c r="N66" s="95">
        <v>2</v>
      </c>
      <c r="P66" s="58" t="s">
        <v>207</v>
      </c>
      <c r="Q66" s="61">
        <v>2</v>
      </c>
      <c r="R66" s="217" t="s">
        <v>393</v>
      </c>
      <c r="S66" s="217"/>
      <c r="T66" s="217"/>
      <c r="U66" s="217"/>
      <c r="V66" s="217"/>
      <c r="W66" s="217"/>
      <c r="X66" s="400"/>
      <c r="Y66" s="94">
        <v>1</v>
      </c>
      <c r="Z66" s="95">
        <v>2</v>
      </c>
    </row>
    <row r="67" spans="1:30" ht="27" customHeight="1" x14ac:dyDescent="0.2">
      <c r="B67" s="61" t="s">
        <v>134</v>
      </c>
      <c r="C67" s="61">
        <v>1</v>
      </c>
      <c r="D67" s="498" t="s">
        <v>381</v>
      </c>
      <c r="E67" s="498"/>
      <c r="F67" s="498"/>
      <c r="G67" s="498"/>
      <c r="H67" s="498"/>
      <c r="I67" s="498"/>
      <c r="J67" s="498"/>
      <c r="K67" s="498"/>
      <c r="L67" s="400"/>
      <c r="M67" s="94">
        <v>1</v>
      </c>
      <c r="N67" s="95">
        <v>1</v>
      </c>
      <c r="P67" s="58" t="s">
        <v>389</v>
      </c>
      <c r="Q67" s="61">
        <v>1</v>
      </c>
      <c r="R67" s="496" t="s">
        <v>394</v>
      </c>
      <c r="S67" s="496"/>
      <c r="T67" s="496"/>
      <c r="U67" s="496"/>
      <c r="V67" s="496"/>
      <c r="W67" s="496"/>
      <c r="X67" s="400"/>
      <c r="Y67" s="94">
        <v>1</v>
      </c>
      <c r="Z67" s="95">
        <v>1</v>
      </c>
    </row>
    <row r="68" spans="1:30" ht="28.5" customHeight="1" x14ac:dyDescent="0.2">
      <c r="B68" s="61" t="s">
        <v>377</v>
      </c>
      <c r="C68" s="61">
        <v>0</v>
      </c>
      <c r="D68" s="497" t="s">
        <v>382</v>
      </c>
      <c r="E68" s="497"/>
      <c r="F68" s="497"/>
      <c r="G68" s="497"/>
      <c r="H68" s="497"/>
      <c r="I68" s="497"/>
      <c r="J68" s="497"/>
      <c r="K68" s="497"/>
      <c r="L68" s="401"/>
      <c r="M68" s="96">
        <v>1</v>
      </c>
      <c r="N68" s="97">
        <v>0</v>
      </c>
      <c r="P68" s="58" t="s">
        <v>390</v>
      </c>
      <c r="Q68" s="61">
        <v>0</v>
      </c>
      <c r="R68" s="495" t="s">
        <v>395</v>
      </c>
      <c r="S68" s="495"/>
      <c r="T68" s="495"/>
      <c r="U68" s="495"/>
      <c r="V68" s="495"/>
      <c r="W68" s="495"/>
      <c r="X68" s="401"/>
      <c r="Y68" s="96">
        <v>1</v>
      </c>
      <c r="Z68" s="97">
        <v>0</v>
      </c>
    </row>
    <row r="69" spans="1:30" ht="42.75" customHeight="1" x14ac:dyDescent="0.2">
      <c r="B69" s="494" t="s">
        <v>383</v>
      </c>
      <c r="C69" s="494"/>
      <c r="D69" s="494"/>
      <c r="E69" s="494"/>
      <c r="F69" s="494"/>
      <c r="G69" s="494"/>
      <c r="H69" s="494"/>
      <c r="I69" s="494"/>
      <c r="J69" s="494"/>
      <c r="K69" s="494"/>
      <c r="L69"/>
      <c r="M69" s="50" t="s">
        <v>73</v>
      </c>
      <c r="N69" s="77">
        <f>(M64*N64+M65*N65+M66*N66+M67*N67+M68*N68)/SUM(M64:M68)</f>
        <v>2</v>
      </c>
      <c r="R69" s="494" t="str">
        <f>B69</f>
        <v>Take the average results from the questionnaires, national appointments and from the interviews</v>
      </c>
      <c r="S69" s="494"/>
      <c r="T69" s="494"/>
      <c r="U69" s="494"/>
      <c r="V69" s="494"/>
      <c r="W69" s="494"/>
      <c r="X69" s="217"/>
      <c r="Y69" s="50" t="s">
        <v>73</v>
      </c>
      <c r="Z69" s="77">
        <f>(Y64*Z64+Y65*Z65+Y66*Z66+Y67*Z67+Y68*Z68)/SUM(Y64:Y68)</f>
        <v>2</v>
      </c>
    </row>
    <row r="70" spans="1:30" x14ac:dyDescent="0.2">
      <c r="A70" s="50" t="s">
        <v>123</v>
      </c>
      <c r="B70" s="86" t="s">
        <v>374</v>
      </c>
      <c r="C70" s="58" t="s">
        <v>386</v>
      </c>
      <c r="D70" s="58"/>
      <c r="G70" s="50"/>
      <c r="I70" s="90" t="str">
        <f>B70</f>
        <v>2.2.1</v>
      </c>
      <c r="J70" s="50" t="s">
        <v>79</v>
      </c>
      <c r="K70" s="115" t="s">
        <v>3</v>
      </c>
      <c r="L70" s="115"/>
      <c r="M70" s="115"/>
      <c r="N70" s="115"/>
      <c r="P70" s="50" t="s">
        <v>123</v>
      </c>
      <c r="Q70" s="50" t="s">
        <v>375</v>
      </c>
      <c r="R70" s="58" t="s">
        <v>384</v>
      </c>
      <c r="V70" s="156" t="s">
        <v>46</v>
      </c>
      <c r="W70" s="90" t="str">
        <f>Q70</f>
        <v>2.2.2</v>
      </c>
      <c r="X70" s="50" t="s">
        <v>79</v>
      </c>
      <c r="Y70" s="115" t="s">
        <v>3</v>
      </c>
    </row>
    <row r="71" spans="1:30" ht="19.5" customHeight="1" x14ac:dyDescent="0.2">
      <c r="C71" s="379"/>
      <c r="D71" s="379"/>
      <c r="E71" s="379"/>
      <c r="F71" s="379"/>
      <c r="G71" s="379"/>
      <c r="I71" s="104">
        <v>1</v>
      </c>
      <c r="J71" s="81">
        <v>0.5</v>
      </c>
      <c r="K71" s="114">
        <f>I71*J71</f>
        <v>0.5</v>
      </c>
      <c r="R71" s="58" t="s">
        <v>385</v>
      </c>
      <c r="W71" s="104">
        <v>3</v>
      </c>
      <c r="X71" s="81">
        <v>0.5</v>
      </c>
      <c r="Y71" s="114">
        <f>W71*X71</f>
        <v>1.5</v>
      </c>
      <c r="AB71" s="357" t="s">
        <v>411</v>
      </c>
      <c r="AC71" s="379"/>
      <c r="AD71" s="101">
        <f>K71+Y71</f>
        <v>2</v>
      </c>
    </row>
    <row r="73" spans="1:30" ht="18" customHeight="1" x14ac:dyDescent="0.2">
      <c r="A73" s="414">
        <f>Criteria1.1.1!D89</f>
        <v>0</v>
      </c>
      <c r="B73" s="415"/>
      <c r="C73" s="415"/>
      <c r="D73" s="415"/>
      <c r="E73" s="73"/>
      <c r="F73" s="73"/>
      <c r="G73" s="73"/>
      <c r="H73" s="73"/>
      <c r="I73" s="73"/>
      <c r="J73" s="73"/>
      <c r="K73" s="116"/>
      <c r="L73" s="399" t="s">
        <v>150</v>
      </c>
      <c r="M73" s="184" t="s">
        <v>149</v>
      </c>
      <c r="N73" s="92" t="s">
        <v>19</v>
      </c>
      <c r="O73" s="213"/>
      <c r="P73" s="72"/>
      <c r="Q73" s="72" t="s">
        <v>19</v>
      </c>
      <c r="R73" s="72"/>
      <c r="S73" s="416"/>
      <c r="T73" s="416"/>
      <c r="U73" s="416"/>
      <c r="V73" s="416"/>
      <c r="W73" s="72"/>
      <c r="X73" s="399" t="s">
        <v>150</v>
      </c>
      <c r="Y73" s="184" t="s">
        <v>149</v>
      </c>
      <c r="Z73" s="184" t="s">
        <v>19</v>
      </c>
    </row>
    <row r="74" spans="1:30" ht="27" customHeight="1" x14ac:dyDescent="0.2">
      <c r="A74" s="50"/>
      <c r="B74" s="61" t="s">
        <v>376</v>
      </c>
      <c r="C74" s="61">
        <v>4</v>
      </c>
      <c r="D74" s="498" t="s">
        <v>378</v>
      </c>
      <c r="E74" s="498"/>
      <c r="F74" s="498"/>
      <c r="G74" s="498"/>
      <c r="H74" s="498"/>
      <c r="I74" s="498"/>
      <c r="J74" s="498"/>
      <c r="K74" s="498"/>
      <c r="L74" s="400"/>
      <c r="M74" s="94">
        <v>0</v>
      </c>
      <c r="N74" s="95">
        <v>4</v>
      </c>
      <c r="O74" s="213"/>
      <c r="P74" s="58" t="s">
        <v>387</v>
      </c>
      <c r="Q74" s="61">
        <v>4</v>
      </c>
      <c r="R74" s="496" t="s">
        <v>391</v>
      </c>
      <c r="S74" s="496"/>
      <c r="T74" s="496"/>
      <c r="U74" s="496"/>
      <c r="V74" s="496"/>
      <c r="W74" s="496"/>
      <c r="X74" s="400"/>
      <c r="Y74" s="94"/>
      <c r="Z74" s="95">
        <v>4</v>
      </c>
    </row>
    <row r="75" spans="1:30" ht="21.75" customHeight="1" x14ac:dyDescent="0.2">
      <c r="B75" s="61" t="s">
        <v>130</v>
      </c>
      <c r="C75" s="61">
        <v>3</v>
      </c>
      <c r="D75" s="498" t="s">
        <v>379</v>
      </c>
      <c r="E75" s="498"/>
      <c r="F75" s="498"/>
      <c r="G75" s="498"/>
      <c r="H75" s="498"/>
      <c r="I75" s="498"/>
      <c r="J75" s="498"/>
      <c r="K75" s="498"/>
      <c r="L75" s="400"/>
      <c r="M75" s="94">
        <v>4</v>
      </c>
      <c r="N75" s="95">
        <v>3</v>
      </c>
      <c r="O75" s="213"/>
      <c r="P75" s="58" t="s">
        <v>388</v>
      </c>
      <c r="Q75" s="61">
        <v>3</v>
      </c>
      <c r="R75" s="496" t="s">
        <v>392</v>
      </c>
      <c r="S75" s="496"/>
      <c r="T75" s="496"/>
      <c r="U75" s="496"/>
      <c r="V75" s="496"/>
      <c r="W75" s="496"/>
      <c r="X75" s="400"/>
      <c r="Y75" s="94">
        <v>2</v>
      </c>
      <c r="Z75" s="95">
        <v>3</v>
      </c>
    </row>
    <row r="76" spans="1:30" ht="20.25" customHeight="1" x14ac:dyDescent="0.2">
      <c r="B76" s="61" t="s">
        <v>207</v>
      </c>
      <c r="C76" s="61">
        <v>2</v>
      </c>
      <c r="D76" s="498" t="s">
        <v>380</v>
      </c>
      <c r="E76" s="498"/>
      <c r="F76" s="498"/>
      <c r="G76" s="498"/>
      <c r="H76" s="498"/>
      <c r="I76" s="498"/>
      <c r="J76" s="498"/>
      <c r="K76" s="498"/>
      <c r="L76" s="400"/>
      <c r="M76" s="94">
        <v>0</v>
      </c>
      <c r="N76" s="95">
        <v>2</v>
      </c>
      <c r="P76" s="58" t="s">
        <v>207</v>
      </c>
      <c r="Q76" s="61">
        <v>2</v>
      </c>
      <c r="R76" s="217" t="s">
        <v>393</v>
      </c>
      <c r="S76" s="217"/>
      <c r="T76" s="217"/>
      <c r="U76" s="217"/>
      <c r="V76" s="217"/>
      <c r="W76" s="217"/>
      <c r="X76" s="400"/>
      <c r="Y76" s="94">
        <v>2</v>
      </c>
      <c r="Z76" s="95">
        <v>2</v>
      </c>
    </row>
    <row r="77" spans="1:30" ht="27" customHeight="1" x14ac:dyDescent="0.2">
      <c r="B77" s="61" t="s">
        <v>134</v>
      </c>
      <c r="C77" s="61">
        <v>1</v>
      </c>
      <c r="D77" s="498" t="s">
        <v>381</v>
      </c>
      <c r="E77" s="498"/>
      <c r="F77" s="498"/>
      <c r="G77" s="498"/>
      <c r="H77" s="498"/>
      <c r="I77" s="498"/>
      <c r="J77" s="498"/>
      <c r="K77" s="498"/>
      <c r="L77" s="400"/>
      <c r="M77" s="94"/>
      <c r="N77" s="95">
        <v>1</v>
      </c>
      <c r="P77" s="58" t="s">
        <v>389</v>
      </c>
      <c r="Q77" s="61">
        <v>1</v>
      </c>
      <c r="R77" s="496" t="s">
        <v>394</v>
      </c>
      <c r="S77" s="496"/>
      <c r="T77" s="496"/>
      <c r="U77" s="496"/>
      <c r="V77" s="496"/>
      <c r="W77" s="496"/>
      <c r="X77" s="400"/>
      <c r="Y77" s="94"/>
      <c r="Z77" s="95">
        <v>1</v>
      </c>
    </row>
    <row r="78" spans="1:30" ht="28.5" customHeight="1" x14ac:dyDescent="0.2">
      <c r="B78" s="61" t="s">
        <v>377</v>
      </c>
      <c r="C78" s="61">
        <v>0</v>
      </c>
      <c r="D78" s="497" t="s">
        <v>382</v>
      </c>
      <c r="E78" s="497"/>
      <c r="F78" s="497"/>
      <c r="G78" s="497"/>
      <c r="H78" s="497"/>
      <c r="I78" s="497"/>
      <c r="J78" s="497"/>
      <c r="K78" s="497"/>
      <c r="L78" s="401"/>
      <c r="M78" s="96"/>
      <c r="N78" s="97">
        <v>0</v>
      </c>
      <c r="P78" s="58" t="s">
        <v>390</v>
      </c>
      <c r="Q78" s="61">
        <v>0</v>
      </c>
      <c r="R78" s="495" t="s">
        <v>395</v>
      </c>
      <c r="S78" s="495"/>
      <c r="T78" s="495"/>
      <c r="U78" s="495"/>
      <c r="V78" s="495"/>
      <c r="W78" s="495"/>
      <c r="X78" s="401"/>
      <c r="Y78" s="96"/>
      <c r="Z78" s="97">
        <v>0</v>
      </c>
    </row>
    <row r="79" spans="1:30" ht="42.75" customHeight="1" x14ac:dyDescent="0.2">
      <c r="B79" s="494" t="s">
        <v>383</v>
      </c>
      <c r="C79" s="494"/>
      <c r="D79" s="494"/>
      <c r="E79" s="494"/>
      <c r="F79" s="494"/>
      <c r="G79" s="494"/>
      <c r="H79" s="494"/>
      <c r="I79" s="494"/>
      <c r="J79" s="494"/>
      <c r="K79" s="494"/>
      <c r="L79"/>
      <c r="M79" s="50" t="s">
        <v>73</v>
      </c>
      <c r="N79" s="77">
        <f>(M74*N74+M75*N75+M76*N76+M77*N77+M78*N78)/SUM(M74:M78)</f>
        <v>3</v>
      </c>
      <c r="R79" s="494" t="str">
        <f>B79</f>
        <v>Take the average results from the questionnaires, national appointments and from the interviews</v>
      </c>
      <c r="S79" s="494"/>
      <c r="T79" s="494"/>
      <c r="U79" s="494"/>
      <c r="V79" s="494"/>
      <c r="W79" s="494"/>
      <c r="X79" s="217"/>
      <c r="Y79" s="50" t="s">
        <v>73</v>
      </c>
      <c r="Z79" s="77">
        <f>(Y74*Z74+Y75*Z75+Y76*Z76+Y77*Z77+Y78*Z78)/SUM(Y74:Y78)</f>
        <v>2.5</v>
      </c>
    </row>
    <row r="80" spans="1:30" x14ac:dyDescent="0.2">
      <c r="A80" s="50" t="s">
        <v>123</v>
      </c>
      <c r="B80" s="86" t="s">
        <v>374</v>
      </c>
      <c r="C80" s="58" t="s">
        <v>386</v>
      </c>
      <c r="D80" s="58"/>
      <c r="G80" s="50"/>
      <c r="I80" s="90" t="str">
        <f>B80</f>
        <v>2.2.1</v>
      </c>
      <c r="J80" s="50" t="s">
        <v>79</v>
      </c>
      <c r="K80" s="115" t="s">
        <v>3</v>
      </c>
      <c r="L80" s="115"/>
      <c r="M80" s="115"/>
      <c r="N80" s="115"/>
      <c r="P80" s="50" t="s">
        <v>123</v>
      </c>
      <c r="Q80" s="50" t="s">
        <v>375</v>
      </c>
      <c r="R80" s="58" t="s">
        <v>384</v>
      </c>
      <c r="V80" s="156" t="s">
        <v>46</v>
      </c>
      <c r="W80" s="90" t="str">
        <f>Q80</f>
        <v>2.2.2</v>
      </c>
      <c r="X80" s="50" t="s">
        <v>79</v>
      </c>
      <c r="Y80" s="115" t="s">
        <v>3</v>
      </c>
    </row>
    <row r="81" spans="1:30" ht="19.5" customHeight="1" x14ac:dyDescent="0.2">
      <c r="C81" s="379"/>
      <c r="D81" s="379"/>
      <c r="E81" s="379"/>
      <c r="F81" s="379"/>
      <c r="G81" s="379"/>
      <c r="I81" s="104">
        <f>N79</f>
        <v>3</v>
      </c>
      <c r="J81" s="81">
        <v>0.5</v>
      </c>
      <c r="K81" s="114">
        <f>I81*J81</f>
        <v>1.5</v>
      </c>
      <c r="R81" s="58" t="s">
        <v>385</v>
      </c>
      <c r="W81" s="104">
        <f>Z79</f>
        <v>2.5</v>
      </c>
      <c r="X81" s="81">
        <v>0.5</v>
      </c>
      <c r="Y81" s="114">
        <f>W81*X81</f>
        <v>1.25</v>
      </c>
      <c r="AB81" s="357" t="s">
        <v>411</v>
      </c>
      <c r="AC81" s="379"/>
      <c r="AD81" s="101">
        <f>K81+Y81</f>
        <v>2.75</v>
      </c>
    </row>
    <row r="83" spans="1:30" ht="18" customHeight="1" x14ac:dyDescent="0.2">
      <c r="A83" s="414">
        <f>Criteria1.1.1!D104</f>
        <v>0</v>
      </c>
      <c r="B83" s="415"/>
      <c r="C83" s="415"/>
      <c r="D83" s="415"/>
      <c r="E83" s="73"/>
      <c r="F83" s="73"/>
      <c r="G83" s="73"/>
      <c r="H83" s="73"/>
      <c r="I83" s="73"/>
      <c r="J83" s="73"/>
      <c r="K83" s="116"/>
      <c r="L83" s="399" t="s">
        <v>150</v>
      </c>
      <c r="M83" s="184" t="s">
        <v>149</v>
      </c>
      <c r="N83" s="92" t="s">
        <v>19</v>
      </c>
      <c r="O83" s="213"/>
      <c r="P83" s="72"/>
      <c r="Q83" s="72" t="s">
        <v>19</v>
      </c>
      <c r="R83" s="72"/>
      <c r="S83" s="416"/>
      <c r="T83" s="416"/>
      <c r="U83" s="416"/>
      <c r="V83" s="416"/>
      <c r="W83" s="72"/>
      <c r="X83" s="399" t="s">
        <v>150</v>
      </c>
      <c r="Y83" s="184" t="s">
        <v>149</v>
      </c>
      <c r="Z83" s="184" t="s">
        <v>19</v>
      </c>
    </row>
    <row r="84" spans="1:30" ht="27" customHeight="1" x14ac:dyDescent="0.2">
      <c r="A84" s="50"/>
      <c r="B84" s="61" t="s">
        <v>376</v>
      </c>
      <c r="C84" s="61">
        <v>4</v>
      </c>
      <c r="D84" s="498" t="s">
        <v>378</v>
      </c>
      <c r="E84" s="498"/>
      <c r="F84" s="498"/>
      <c r="G84" s="498"/>
      <c r="H84" s="498"/>
      <c r="I84" s="498"/>
      <c r="J84" s="498"/>
      <c r="K84" s="498"/>
      <c r="L84" s="400"/>
      <c r="M84" s="94">
        <v>1</v>
      </c>
      <c r="N84" s="95">
        <v>4</v>
      </c>
      <c r="O84" s="213"/>
      <c r="P84" s="58" t="s">
        <v>387</v>
      </c>
      <c r="Q84" s="61">
        <v>4</v>
      </c>
      <c r="R84" s="496" t="s">
        <v>391</v>
      </c>
      <c r="S84" s="496"/>
      <c r="T84" s="496"/>
      <c r="U84" s="496"/>
      <c r="V84" s="496"/>
      <c r="W84" s="496"/>
      <c r="X84" s="400"/>
      <c r="Y84" s="94">
        <v>1</v>
      </c>
      <c r="Z84" s="95">
        <v>4</v>
      </c>
    </row>
    <row r="85" spans="1:30" ht="21.75" customHeight="1" x14ac:dyDescent="0.2">
      <c r="B85" s="61" t="s">
        <v>130</v>
      </c>
      <c r="C85" s="61">
        <v>3</v>
      </c>
      <c r="D85" s="498" t="s">
        <v>379</v>
      </c>
      <c r="E85" s="498"/>
      <c r="F85" s="498"/>
      <c r="G85" s="498"/>
      <c r="H85" s="498"/>
      <c r="I85" s="498"/>
      <c r="J85" s="498"/>
      <c r="K85" s="498"/>
      <c r="L85" s="400"/>
      <c r="M85" s="94">
        <v>1</v>
      </c>
      <c r="N85" s="95">
        <v>3</v>
      </c>
      <c r="O85" s="213"/>
      <c r="P85" s="58" t="s">
        <v>388</v>
      </c>
      <c r="Q85" s="61">
        <v>3</v>
      </c>
      <c r="R85" s="496" t="s">
        <v>392</v>
      </c>
      <c r="S85" s="496"/>
      <c r="T85" s="496"/>
      <c r="U85" s="496"/>
      <c r="V85" s="496"/>
      <c r="W85" s="496"/>
      <c r="X85" s="400"/>
      <c r="Y85" s="94">
        <v>1</v>
      </c>
      <c r="Z85" s="95">
        <v>3</v>
      </c>
    </row>
    <row r="86" spans="1:30" ht="20.25" customHeight="1" x14ac:dyDescent="0.2">
      <c r="B86" s="61" t="s">
        <v>207</v>
      </c>
      <c r="C86" s="61">
        <v>2</v>
      </c>
      <c r="D86" s="498" t="s">
        <v>380</v>
      </c>
      <c r="E86" s="498"/>
      <c r="F86" s="498"/>
      <c r="G86" s="498"/>
      <c r="H86" s="498"/>
      <c r="I86" s="498"/>
      <c r="J86" s="498"/>
      <c r="K86" s="498"/>
      <c r="L86" s="400"/>
      <c r="M86" s="94">
        <v>1</v>
      </c>
      <c r="N86" s="95">
        <v>2</v>
      </c>
      <c r="P86" s="58" t="s">
        <v>207</v>
      </c>
      <c r="Q86" s="61">
        <v>2</v>
      </c>
      <c r="R86" s="217" t="s">
        <v>393</v>
      </c>
      <c r="S86" s="217"/>
      <c r="T86" s="217"/>
      <c r="U86" s="217"/>
      <c r="V86" s="217"/>
      <c r="W86" s="217"/>
      <c r="X86" s="400"/>
      <c r="Y86" s="94">
        <v>1</v>
      </c>
      <c r="Z86" s="95">
        <v>2</v>
      </c>
    </row>
    <row r="87" spans="1:30" ht="27" customHeight="1" x14ac:dyDescent="0.2">
      <c r="B87" s="61" t="s">
        <v>134</v>
      </c>
      <c r="C87" s="61">
        <v>1</v>
      </c>
      <c r="D87" s="498" t="s">
        <v>381</v>
      </c>
      <c r="E87" s="498"/>
      <c r="F87" s="498"/>
      <c r="G87" s="498"/>
      <c r="H87" s="498"/>
      <c r="I87" s="498"/>
      <c r="J87" s="498"/>
      <c r="K87" s="498"/>
      <c r="L87" s="400"/>
      <c r="M87" s="94">
        <v>1</v>
      </c>
      <c r="N87" s="95">
        <v>1</v>
      </c>
      <c r="P87" s="58" t="s">
        <v>389</v>
      </c>
      <c r="Q87" s="61">
        <v>1</v>
      </c>
      <c r="R87" s="496" t="s">
        <v>394</v>
      </c>
      <c r="S87" s="496"/>
      <c r="T87" s="496"/>
      <c r="U87" s="496"/>
      <c r="V87" s="496"/>
      <c r="W87" s="496"/>
      <c r="X87" s="400"/>
      <c r="Y87" s="94">
        <v>1</v>
      </c>
      <c r="Z87" s="95">
        <v>1</v>
      </c>
    </row>
    <row r="88" spans="1:30" ht="28.5" customHeight="1" x14ac:dyDescent="0.2">
      <c r="B88" s="61" t="s">
        <v>377</v>
      </c>
      <c r="C88" s="61">
        <v>0</v>
      </c>
      <c r="D88" s="497" t="s">
        <v>382</v>
      </c>
      <c r="E88" s="497"/>
      <c r="F88" s="497"/>
      <c r="G88" s="497"/>
      <c r="H88" s="497"/>
      <c r="I88" s="497"/>
      <c r="J88" s="497"/>
      <c r="K88" s="497"/>
      <c r="L88" s="401"/>
      <c r="M88" s="96">
        <v>1</v>
      </c>
      <c r="N88" s="97">
        <v>0</v>
      </c>
      <c r="P88" s="58" t="s">
        <v>390</v>
      </c>
      <c r="Q88" s="61">
        <v>0</v>
      </c>
      <c r="R88" s="495" t="s">
        <v>395</v>
      </c>
      <c r="S88" s="495"/>
      <c r="T88" s="495"/>
      <c r="U88" s="495"/>
      <c r="V88" s="495"/>
      <c r="W88" s="495"/>
      <c r="X88" s="401"/>
      <c r="Y88" s="96">
        <v>1</v>
      </c>
      <c r="Z88" s="97">
        <v>0</v>
      </c>
    </row>
    <row r="89" spans="1:30" ht="42.75" customHeight="1" x14ac:dyDescent="0.2">
      <c r="B89" s="494" t="s">
        <v>383</v>
      </c>
      <c r="C89" s="494"/>
      <c r="D89" s="494"/>
      <c r="E89" s="494"/>
      <c r="F89" s="494"/>
      <c r="G89" s="494"/>
      <c r="H89" s="494"/>
      <c r="I89" s="494"/>
      <c r="J89" s="494"/>
      <c r="K89" s="494"/>
      <c r="L89"/>
      <c r="M89" s="50" t="s">
        <v>73</v>
      </c>
      <c r="N89" s="77">
        <f>(M84*N84+M85*N85+M86*N86+M87*N87+M88*N88)/SUM(M84:M88)</f>
        <v>2</v>
      </c>
      <c r="R89" s="494" t="str">
        <f>B89</f>
        <v>Take the average results from the questionnaires, national appointments and from the interviews</v>
      </c>
      <c r="S89" s="494"/>
      <c r="T89" s="494"/>
      <c r="U89" s="494"/>
      <c r="V89" s="494"/>
      <c r="W89" s="494"/>
      <c r="X89" s="217"/>
      <c r="Y89" s="50" t="s">
        <v>73</v>
      </c>
      <c r="Z89" s="77">
        <f>(Y84*Z84+Y85*Z85+Y86*Z86+Y87*Z87+Y88*Z88)/SUM(Y84:Y88)</f>
        <v>2</v>
      </c>
    </row>
    <row r="90" spans="1:30" x14ac:dyDescent="0.2">
      <c r="A90" s="50" t="s">
        <v>123</v>
      </c>
      <c r="B90" s="86" t="s">
        <v>374</v>
      </c>
      <c r="C90" s="58" t="s">
        <v>386</v>
      </c>
      <c r="D90" s="58"/>
      <c r="G90" s="50"/>
      <c r="I90" s="90" t="str">
        <f>B90</f>
        <v>2.2.1</v>
      </c>
      <c r="J90" s="50" t="s">
        <v>79</v>
      </c>
      <c r="K90" s="115" t="s">
        <v>3</v>
      </c>
      <c r="L90" s="115"/>
      <c r="M90" s="115"/>
      <c r="N90" s="115"/>
      <c r="P90" s="50" t="s">
        <v>123</v>
      </c>
      <c r="Q90" s="50" t="s">
        <v>375</v>
      </c>
      <c r="R90" s="58" t="s">
        <v>384</v>
      </c>
      <c r="V90" s="156" t="s">
        <v>46</v>
      </c>
      <c r="W90" s="90" t="str">
        <f>Q90</f>
        <v>2.2.2</v>
      </c>
      <c r="X90" s="50" t="s">
        <v>79</v>
      </c>
      <c r="Y90" s="115" t="s">
        <v>3</v>
      </c>
    </row>
    <row r="91" spans="1:30" ht="19.5" customHeight="1" x14ac:dyDescent="0.2">
      <c r="C91" s="379"/>
      <c r="D91" s="379"/>
      <c r="E91" s="379"/>
      <c r="F91" s="379"/>
      <c r="G91" s="379"/>
      <c r="I91" s="104">
        <f>N89</f>
        <v>2</v>
      </c>
      <c r="J91" s="81">
        <v>0.5</v>
      </c>
      <c r="K91" s="114">
        <f>I91*J91</f>
        <v>1</v>
      </c>
      <c r="R91" s="58" t="s">
        <v>385</v>
      </c>
      <c r="W91" s="104">
        <f>Z89</f>
        <v>2</v>
      </c>
      <c r="X91" s="81">
        <v>0.5</v>
      </c>
      <c r="Y91" s="114">
        <f>W91*X91</f>
        <v>1</v>
      </c>
      <c r="AB91" s="357" t="s">
        <v>411</v>
      </c>
      <c r="AC91" s="379"/>
      <c r="AD91" s="101">
        <f>K91+Y91</f>
        <v>2</v>
      </c>
    </row>
  </sheetData>
  <mergeCells count="157">
    <mergeCell ref="B89:K89"/>
    <mergeCell ref="R89:W89"/>
    <mergeCell ref="C91:G91"/>
    <mergeCell ref="AB91:AC91"/>
    <mergeCell ref="B79:K79"/>
    <mergeCell ref="R79:W79"/>
    <mergeCell ref="C81:G81"/>
    <mergeCell ref="AB81:AC81"/>
    <mergeCell ref="A83:D83"/>
    <mergeCell ref="L83:L88"/>
    <mergeCell ref="S83:V83"/>
    <mergeCell ref="X83:X88"/>
    <mergeCell ref="D84:K84"/>
    <mergeCell ref="R84:W84"/>
    <mergeCell ref="D85:K85"/>
    <mergeCell ref="R85:W85"/>
    <mergeCell ref="D86:K86"/>
    <mergeCell ref="D87:K87"/>
    <mergeCell ref="R87:W87"/>
    <mergeCell ref="D88:K88"/>
    <mergeCell ref="R88:W88"/>
    <mergeCell ref="B69:K69"/>
    <mergeCell ref="R69:W69"/>
    <mergeCell ref="C71:G71"/>
    <mergeCell ref="AB71:AC71"/>
    <mergeCell ref="A73:D73"/>
    <mergeCell ref="L73:L78"/>
    <mergeCell ref="S73:V73"/>
    <mergeCell ref="X73:X78"/>
    <mergeCell ref="D74:K74"/>
    <mergeCell ref="R74:W74"/>
    <mergeCell ref="D75:K75"/>
    <mergeCell ref="R75:W75"/>
    <mergeCell ref="D76:K76"/>
    <mergeCell ref="D77:K77"/>
    <mergeCell ref="R77:W77"/>
    <mergeCell ref="D78:K78"/>
    <mergeCell ref="R78:W78"/>
    <mergeCell ref="A63:D63"/>
    <mergeCell ref="L63:L68"/>
    <mergeCell ref="S63:V63"/>
    <mergeCell ref="X63:X68"/>
    <mergeCell ref="D64:K64"/>
    <mergeCell ref="R64:W64"/>
    <mergeCell ref="D65:K65"/>
    <mergeCell ref="R65:W65"/>
    <mergeCell ref="D66:K66"/>
    <mergeCell ref="D67:K67"/>
    <mergeCell ref="R67:W67"/>
    <mergeCell ref="D68:K68"/>
    <mergeCell ref="R68:W68"/>
    <mergeCell ref="D7:K7"/>
    <mergeCell ref="B9:K9"/>
    <mergeCell ref="L3:L8"/>
    <mergeCell ref="R4:W4"/>
    <mergeCell ref="D4:K4"/>
    <mergeCell ref="D5:K5"/>
    <mergeCell ref="D6:K6"/>
    <mergeCell ref="R5:W5"/>
    <mergeCell ref="F1:O1"/>
    <mergeCell ref="P1:V1"/>
    <mergeCell ref="A2:I2"/>
    <mergeCell ref="P2:X2"/>
    <mergeCell ref="A3:C3"/>
    <mergeCell ref="S3:V3"/>
    <mergeCell ref="R7:W7"/>
    <mergeCell ref="R8:W8"/>
    <mergeCell ref="R9:W9"/>
    <mergeCell ref="X3:X8"/>
    <mergeCell ref="C21:G21"/>
    <mergeCell ref="AB21:AC21"/>
    <mergeCell ref="R18:W18"/>
    <mergeCell ref="B19:K19"/>
    <mergeCell ref="R19:W19"/>
    <mergeCell ref="D15:K15"/>
    <mergeCell ref="D16:K16"/>
    <mergeCell ref="D17:K17"/>
    <mergeCell ref="C11:G11"/>
    <mergeCell ref="AB11:AC11"/>
    <mergeCell ref="A13:C13"/>
    <mergeCell ref="S13:V13"/>
    <mergeCell ref="D14:K14"/>
    <mergeCell ref="L13:L18"/>
    <mergeCell ref="X13:X18"/>
    <mergeCell ref="R14:W14"/>
    <mergeCell ref="R15:W15"/>
    <mergeCell ref="R17:W17"/>
    <mergeCell ref="AB31:AC31"/>
    <mergeCell ref="A33:C33"/>
    <mergeCell ref="S33:V33"/>
    <mergeCell ref="D26:K26"/>
    <mergeCell ref="D27:K27"/>
    <mergeCell ref="D28:K28"/>
    <mergeCell ref="L23:L28"/>
    <mergeCell ref="X23:X28"/>
    <mergeCell ref="S23:V23"/>
    <mergeCell ref="D24:K24"/>
    <mergeCell ref="D25:K25"/>
    <mergeCell ref="A23:C23"/>
    <mergeCell ref="R24:W24"/>
    <mergeCell ref="R25:W25"/>
    <mergeCell ref="R27:W27"/>
    <mergeCell ref="R28:W28"/>
    <mergeCell ref="B29:K29"/>
    <mergeCell ref="R29:W29"/>
    <mergeCell ref="X33:X38"/>
    <mergeCell ref="C31:G31"/>
    <mergeCell ref="S43:V43"/>
    <mergeCell ref="D44:K44"/>
    <mergeCell ref="R44:W44"/>
    <mergeCell ref="D37:K37"/>
    <mergeCell ref="D38:K38"/>
    <mergeCell ref="B39:K39"/>
    <mergeCell ref="R39:W39"/>
    <mergeCell ref="D34:K34"/>
    <mergeCell ref="D35:K35"/>
    <mergeCell ref="D36:K36"/>
    <mergeCell ref="L33:L38"/>
    <mergeCell ref="R34:W34"/>
    <mergeCell ref="R35:W35"/>
    <mergeCell ref="R37:W37"/>
    <mergeCell ref="R38:W38"/>
    <mergeCell ref="C61:G61"/>
    <mergeCell ref="AB61:AC61"/>
    <mergeCell ref="D8:K8"/>
    <mergeCell ref="D18:K18"/>
    <mergeCell ref="D56:K56"/>
    <mergeCell ref="D57:K57"/>
    <mergeCell ref="D58:K58"/>
    <mergeCell ref="A53:D53"/>
    <mergeCell ref="S53:V53"/>
    <mergeCell ref="D54:K54"/>
    <mergeCell ref="D55:K55"/>
    <mergeCell ref="C51:G51"/>
    <mergeCell ref="AB51:AC51"/>
    <mergeCell ref="D48:K48"/>
    <mergeCell ref="L43:L48"/>
    <mergeCell ref="X43:X48"/>
    <mergeCell ref="D45:K45"/>
    <mergeCell ref="D46:K46"/>
    <mergeCell ref="D47:K47"/>
    <mergeCell ref="R45:W45"/>
    <mergeCell ref="R47:W47"/>
    <mergeCell ref="C41:G41"/>
    <mergeCell ref="AB41:AC41"/>
    <mergeCell ref="A43:D43"/>
    <mergeCell ref="B59:K59"/>
    <mergeCell ref="R59:W59"/>
    <mergeCell ref="R48:W48"/>
    <mergeCell ref="B49:K49"/>
    <mergeCell ref="R49:W49"/>
    <mergeCell ref="L53:L58"/>
    <mergeCell ref="X53:X58"/>
    <mergeCell ref="R54:W54"/>
    <mergeCell ref="R55:W55"/>
    <mergeCell ref="R57:W57"/>
    <mergeCell ref="R58:W58"/>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1"/>
  <sheetViews>
    <sheetView topLeftCell="Q10" zoomScaleNormal="100" workbookViewId="0">
      <selection activeCell="AI21" sqref="AI21"/>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4" width="6.5703125" style="114" customWidth="1"/>
    <col min="15" max="15" width="4.140625" customWidth="1"/>
    <col min="17" max="17" width="7.140625" customWidth="1"/>
    <col min="22" max="22" width="14.85546875" customWidth="1"/>
    <col min="23" max="23" width="8.5703125" customWidth="1"/>
    <col min="25" max="25" width="9.140625" style="114"/>
    <col min="26" max="26" width="4.28515625" customWidth="1"/>
  </cols>
  <sheetData>
    <row r="1" spans="1:30" ht="18" customHeight="1" x14ac:dyDescent="0.2">
      <c r="F1" s="406" t="s">
        <v>398</v>
      </c>
      <c r="G1" s="406"/>
      <c r="H1" s="406"/>
      <c r="I1" s="406"/>
      <c r="J1" s="406"/>
      <c r="K1" s="406"/>
      <c r="L1" s="406"/>
      <c r="M1" s="406"/>
      <c r="N1" s="406"/>
      <c r="O1" s="406"/>
      <c r="P1" s="487" t="s">
        <v>412</v>
      </c>
      <c r="Q1" s="412"/>
      <c r="R1" s="412"/>
      <c r="S1" s="412"/>
      <c r="T1" s="412"/>
      <c r="U1" s="412"/>
      <c r="V1" s="412"/>
    </row>
    <row r="2" spans="1:30" ht="18" customHeight="1" x14ac:dyDescent="0.2">
      <c r="A2" s="405" t="s">
        <v>399</v>
      </c>
      <c r="B2" s="407"/>
      <c r="C2" s="407"/>
      <c r="D2" s="407"/>
      <c r="E2" s="407"/>
      <c r="F2" s="407"/>
      <c r="G2" s="407"/>
      <c r="H2" s="407"/>
      <c r="I2" s="407"/>
      <c r="J2" s="73"/>
      <c r="K2" s="116"/>
      <c r="L2" s="116"/>
      <c r="M2" s="116"/>
      <c r="N2" s="116"/>
      <c r="O2" s="171"/>
      <c r="P2" s="405" t="s">
        <v>400</v>
      </c>
      <c r="Q2" s="405"/>
      <c r="R2" s="405"/>
      <c r="S2" s="405"/>
      <c r="T2" s="405"/>
      <c r="U2" s="405"/>
      <c r="V2" s="405"/>
      <c r="W2" s="405"/>
      <c r="X2" s="405"/>
    </row>
    <row r="3" spans="1:30" ht="18" customHeight="1" x14ac:dyDescent="0.2">
      <c r="A3" s="398" t="str">
        <f>Criteria1.1.1!D6</f>
        <v>Justice Sector</v>
      </c>
      <c r="B3" s="386"/>
      <c r="C3" s="386"/>
      <c r="D3" s="73"/>
      <c r="E3" s="73"/>
      <c r="F3" s="73"/>
      <c r="G3" s="73"/>
      <c r="H3" s="73"/>
      <c r="I3" s="73"/>
      <c r="J3" s="73"/>
      <c r="K3" s="116"/>
      <c r="L3" s="399" t="s">
        <v>150</v>
      </c>
      <c r="M3" s="184" t="s">
        <v>149</v>
      </c>
      <c r="N3" s="92" t="s">
        <v>19</v>
      </c>
      <c r="O3" s="171"/>
      <c r="P3" s="72"/>
      <c r="Q3" s="72" t="s">
        <v>19</v>
      </c>
      <c r="R3" s="72"/>
      <c r="S3" s="416"/>
      <c r="T3" s="416"/>
      <c r="U3" s="416"/>
      <c r="V3" s="416"/>
      <c r="W3" s="72"/>
      <c r="X3" s="399" t="s">
        <v>150</v>
      </c>
      <c r="Y3" s="184" t="s">
        <v>149</v>
      </c>
      <c r="Z3" s="184" t="s">
        <v>19</v>
      </c>
    </row>
    <row r="4" spans="1:30" ht="27" customHeight="1" x14ac:dyDescent="0.2">
      <c r="A4" s="50"/>
      <c r="B4" s="58" t="s">
        <v>69</v>
      </c>
      <c r="C4" s="61">
        <v>4</v>
      </c>
      <c r="D4" s="498" t="s">
        <v>403</v>
      </c>
      <c r="E4" s="498"/>
      <c r="F4" s="498"/>
      <c r="G4" s="498"/>
      <c r="H4" s="498"/>
      <c r="I4" s="498"/>
      <c r="J4" s="498"/>
      <c r="K4" s="498"/>
      <c r="L4" s="400"/>
      <c r="M4" s="94"/>
      <c r="N4" s="95">
        <v>4</v>
      </c>
      <c r="O4" s="171"/>
      <c r="P4" s="58" t="s">
        <v>69</v>
      </c>
      <c r="Q4" s="61">
        <v>4</v>
      </c>
      <c r="R4" s="500" t="s">
        <v>468</v>
      </c>
      <c r="S4" s="500"/>
      <c r="T4" s="500"/>
      <c r="U4" s="500"/>
      <c r="V4" s="500"/>
      <c r="W4" s="501"/>
      <c r="X4" s="400"/>
      <c r="Y4" s="94"/>
      <c r="Z4" s="95">
        <v>4</v>
      </c>
    </row>
    <row r="5" spans="1:30" ht="21.75" customHeight="1" x14ac:dyDescent="0.2">
      <c r="B5" s="58" t="s">
        <v>71</v>
      </c>
      <c r="C5" s="61">
        <v>3</v>
      </c>
      <c r="D5" s="498" t="s">
        <v>404</v>
      </c>
      <c r="E5" s="498"/>
      <c r="F5" s="498"/>
      <c r="G5" s="498"/>
      <c r="H5" s="498"/>
      <c r="I5" s="498"/>
      <c r="J5" s="498"/>
      <c r="K5" s="498"/>
      <c r="L5" s="400"/>
      <c r="M5" s="94">
        <v>1</v>
      </c>
      <c r="N5" s="95">
        <v>3</v>
      </c>
      <c r="O5" s="171"/>
      <c r="P5" s="58" t="s">
        <v>71</v>
      </c>
      <c r="Q5" s="61">
        <v>3</v>
      </c>
      <c r="R5" s="500" t="s">
        <v>470</v>
      </c>
      <c r="S5" s="500"/>
      <c r="T5" s="500"/>
      <c r="U5" s="500"/>
      <c r="V5" s="500"/>
      <c r="W5" s="501"/>
      <c r="X5" s="400"/>
      <c r="Y5" s="94"/>
      <c r="Z5" s="95">
        <v>3</v>
      </c>
    </row>
    <row r="6" spans="1:30" ht="20.25" customHeight="1" x14ac:dyDescent="0.2">
      <c r="B6" s="58" t="s">
        <v>73</v>
      </c>
      <c r="C6" s="61">
        <v>2</v>
      </c>
      <c r="D6" s="498" t="s">
        <v>405</v>
      </c>
      <c r="E6" s="498"/>
      <c r="F6" s="498"/>
      <c r="G6" s="498"/>
      <c r="H6" s="498"/>
      <c r="I6" s="498"/>
      <c r="J6" s="498"/>
      <c r="K6" s="498"/>
      <c r="L6" s="400"/>
      <c r="M6" s="94"/>
      <c r="N6" s="95">
        <v>2</v>
      </c>
      <c r="P6" s="58" t="s">
        <v>73</v>
      </c>
      <c r="Q6" s="61">
        <v>2</v>
      </c>
      <c r="R6" s="500" t="s">
        <v>469</v>
      </c>
      <c r="S6" s="500"/>
      <c r="T6" s="500"/>
      <c r="U6" s="500"/>
      <c r="V6" s="500"/>
      <c r="W6" s="501"/>
      <c r="X6" s="400"/>
      <c r="Y6" s="94">
        <v>1</v>
      </c>
      <c r="Z6" s="95">
        <v>2</v>
      </c>
    </row>
    <row r="7" spans="1:30" ht="27" customHeight="1" x14ac:dyDescent="0.2">
      <c r="B7" s="58" t="s">
        <v>214</v>
      </c>
      <c r="C7" s="61">
        <v>1</v>
      </c>
      <c r="D7" s="498" t="s">
        <v>406</v>
      </c>
      <c r="E7" s="498"/>
      <c r="F7" s="498"/>
      <c r="G7" s="498"/>
      <c r="H7" s="498"/>
      <c r="I7" s="498"/>
      <c r="J7" s="498"/>
      <c r="K7" s="498"/>
      <c r="L7" s="400"/>
      <c r="M7" s="94"/>
      <c r="N7" s="95">
        <v>1</v>
      </c>
      <c r="P7" s="58" t="s">
        <v>214</v>
      </c>
      <c r="Q7" s="61">
        <v>1</v>
      </c>
      <c r="R7" s="500" t="s">
        <v>467</v>
      </c>
      <c r="S7" s="500"/>
      <c r="T7" s="500"/>
      <c r="U7" s="500"/>
      <c r="V7" s="500"/>
      <c r="W7" s="501"/>
      <c r="X7" s="400"/>
      <c r="Y7" s="94"/>
      <c r="Z7" s="95">
        <v>1</v>
      </c>
    </row>
    <row r="8" spans="1:30" ht="28.5" customHeight="1" x14ac:dyDescent="0.2">
      <c r="B8" s="58" t="s">
        <v>215</v>
      </c>
      <c r="C8" s="61">
        <v>0</v>
      </c>
      <c r="D8" s="497" t="s">
        <v>407</v>
      </c>
      <c r="E8" s="497"/>
      <c r="F8" s="497"/>
      <c r="G8" s="497"/>
      <c r="H8" s="497"/>
      <c r="I8" s="497"/>
      <c r="J8" s="497"/>
      <c r="K8" s="497"/>
      <c r="L8" s="401"/>
      <c r="M8" s="96"/>
      <c r="N8" s="97">
        <v>0</v>
      </c>
      <c r="P8" s="58" t="s">
        <v>215</v>
      </c>
      <c r="Q8" s="61">
        <v>0</v>
      </c>
      <c r="R8" s="500" t="s">
        <v>396</v>
      </c>
      <c r="S8" s="500"/>
      <c r="T8" s="500"/>
      <c r="U8" s="500"/>
      <c r="V8" s="500"/>
      <c r="W8" s="501"/>
      <c r="X8" s="401"/>
      <c r="Y8" s="96"/>
      <c r="Z8" s="97">
        <v>0</v>
      </c>
    </row>
    <row r="9" spans="1:30" ht="42.75" customHeight="1" x14ac:dyDescent="0.2">
      <c r="B9" s="494" t="s">
        <v>383</v>
      </c>
      <c r="C9" s="494"/>
      <c r="D9" s="494"/>
      <c r="E9" s="494"/>
      <c r="F9" s="494"/>
      <c r="G9" s="494"/>
      <c r="H9" s="494"/>
      <c r="I9" s="494"/>
      <c r="J9" s="494"/>
      <c r="K9" s="494"/>
      <c r="L9"/>
      <c r="M9" s="50" t="s">
        <v>73</v>
      </c>
      <c r="N9" s="77">
        <f>(M4*N4+M5*N5+M6*N6+M7*N7+M8*N8)/SUM(M4:M8)</f>
        <v>3</v>
      </c>
      <c r="R9" s="494" t="str">
        <f>B9</f>
        <v>Take the average results from the questionnaires, national appointments and from the interviews</v>
      </c>
      <c r="S9" s="494"/>
      <c r="T9" s="494"/>
      <c r="U9" s="494"/>
      <c r="V9" s="494"/>
      <c r="W9" s="494"/>
      <c r="X9" s="179"/>
      <c r="Y9" s="50" t="s">
        <v>73</v>
      </c>
      <c r="Z9" s="77">
        <f>(Y4*Z4+Y5*Z5+Y6*Z6+Y7*Z7+Y8*Z8)/SUM(Y4:Y8)</f>
        <v>2</v>
      </c>
    </row>
    <row r="10" spans="1:30" x14ac:dyDescent="0.2">
      <c r="A10" s="50" t="s">
        <v>123</v>
      </c>
      <c r="B10" s="86" t="s">
        <v>408</v>
      </c>
      <c r="C10" s="58" t="s">
        <v>401</v>
      </c>
      <c r="D10" s="58"/>
      <c r="G10" s="50"/>
      <c r="I10" s="90" t="str">
        <f>B10</f>
        <v>2.3.1</v>
      </c>
      <c r="J10" s="50" t="s">
        <v>79</v>
      </c>
      <c r="K10" s="115" t="s">
        <v>3</v>
      </c>
      <c r="L10" s="115"/>
      <c r="M10" s="115"/>
      <c r="N10" s="115"/>
      <c r="P10" s="50" t="s">
        <v>123</v>
      </c>
      <c r="Q10" s="50" t="s">
        <v>409</v>
      </c>
      <c r="R10" s="58" t="s">
        <v>397</v>
      </c>
      <c r="V10" s="156" t="s">
        <v>46</v>
      </c>
      <c r="W10" s="90" t="str">
        <f>Q10</f>
        <v>2.3.2</v>
      </c>
      <c r="X10" s="50" t="s">
        <v>79</v>
      </c>
      <c r="Y10" s="115" t="s">
        <v>3</v>
      </c>
    </row>
    <row r="11" spans="1:30" ht="19.5" customHeight="1" x14ac:dyDescent="0.2">
      <c r="B11" s="185"/>
      <c r="C11" s="499" t="s">
        <v>402</v>
      </c>
      <c r="D11" s="499"/>
      <c r="E11" s="499"/>
      <c r="F11" s="185"/>
      <c r="G11" s="185"/>
      <c r="H11" s="185"/>
      <c r="I11" s="104">
        <v>3</v>
      </c>
      <c r="J11" s="81">
        <v>0.5</v>
      </c>
      <c r="K11" s="114">
        <f>I11*J11</f>
        <v>1.5</v>
      </c>
      <c r="R11" s="58"/>
      <c r="W11" s="104">
        <v>2</v>
      </c>
      <c r="X11" s="81">
        <v>0.5</v>
      </c>
      <c r="Y11" s="114">
        <f>W11*X11</f>
        <v>1</v>
      </c>
      <c r="AB11" s="357" t="s">
        <v>410</v>
      </c>
      <c r="AC11" s="379"/>
      <c r="AD11" s="101">
        <f>K11+Y11</f>
        <v>2.5</v>
      </c>
    </row>
    <row r="13" spans="1:30" ht="18" customHeight="1" x14ac:dyDescent="0.2">
      <c r="A13" s="398" t="str">
        <f>Criteria1.1.1!D14</f>
        <v>Home Affiars</v>
      </c>
      <c r="B13" s="386"/>
      <c r="C13" s="386"/>
      <c r="D13" s="73"/>
      <c r="E13" s="73"/>
      <c r="F13" s="73"/>
      <c r="G13" s="73"/>
      <c r="H13" s="73"/>
      <c r="I13" s="73"/>
      <c r="J13" s="73"/>
      <c r="K13" s="116"/>
      <c r="L13" s="399" t="s">
        <v>150</v>
      </c>
      <c r="M13" s="184" t="s">
        <v>149</v>
      </c>
      <c r="N13" s="92" t="s">
        <v>19</v>
      </c>
      <c r="O13" s="171"/>
      <c r="P13" s="72"/>
      <c r="Q13" s="72" t="s">
        <v>19</v>
      </c>
      <c r="R13" s="72"/>
      <c r="S13" s="416"/>
      <c r="T13" s="416"/>
      <c r="U13" s="416"/>
      <c r="V13" s="416"/>
      <c r="W13" s="72"/>
      <c r="X13" s="399" t="s">
        <v>150</v>
      </c>
      <c r="Y13" s="184" t="s">
        <v>149</v>
      </c>
      <c r="Z13" s="184" t="s">
        <v>19</v>
      </c>
    </row>
    <row r="14" spans="1:30" ht="27" customHeight="1" x14ac:dyDescent="0.2">
      <c r="A14" s="50"/>
      <c r="B14" s="58" t="s">
        <v>69</v>
      </c>
      <c r="C14" s="61">
        <v>4</v>
      </c>
      <c r="D14" s="498" t="s">
        <v>403</v>
      </c>
      <c r="E14" s="498"/>
      <c r="F14" s="498"/>
      <c r="G14" s="498"/>
      <c r="H14" s="498"/>
      <c r="I14" s="498"/>
      <c r="J14" s="498"/>
      <c r="K14" s="498"/>
      <c r="L14" s="400"/>
      <c r="M14" s="94"/>
      <c r="N14" s="95">
        <v>4</v>
      </c>
      <c r="O14" s="171"/>
      <c r="P14" s="58" t="s">
        <v>69</v>
      </c>
      <c r="Q14" s="61">
        <v>4</v>
      </c>
      <c r="R14" s="500" t="str">
        <f>R4</f>
        <v>Very good planned vs progress output indicator, regular frequency reporting</v>
      </c>
      <c r="S14" s="500"/>
      <c r="T14" s="500"/>
      <c r="U14" s="500"/>
      <c r="V14" s="500"/>
      <c r="W14" s="501"/>
      <c r="X14" s="400"/>
      <c r="Y14" s="94"/>
      <c r="Z14" s="95">
        <v>4</v>
      </c>
    </row>
    <row r="15" spans="1:30" ht="21.75" customHeight="1" x14ac:dyDescent="0.2">
      <c r="B15" s="58" t="s">
        <v>71</v>
      </c>
      <c r="C15" s="61">
        <v>3</v>
      </c>
      <c r="D15" s="498" t="s">
        <v>404</v>
      </c>
      <c r="E15" s="498"/>
      <c r="F15" s="498"/>
      <c r="G15" s="498"/>
      <c r="H15" s="498"/>
      <c r="I15" s="498"/>
      <c r="J15" s="498"/>
      <c r="K15" s="498"/>
      <c r="L15" s="400"/>
      <c r="M15" s="94"/>
      <c r="N15" s="95">
        <v>3</v>
      </c>
      <c r="O15" s="171"/>
      <c r="P15" s="58" t="s">
        <v>71</v>
      </c>
      <c r="Q15" s="61">
        <v>3</v>
      </c>
      <c r="R15" s="500" t="str">
        <f>R5</f>
        <v>Some planned vs progress outcome indicators are missing</v>
      </c>
      <c r="S15" s="500"/>
      <c r="T15" s="500"/>
      <c r="U15" s="500"/>
      <c r="V15" s="500"/>
      <c r="W15" s="501"/>
      <c r="X15" s="400"/>
      <c r="Y15" s="94"/>
      <c r="Z15" s="95">
        <v>3</v>
      </c>
    </row>
    <row r="16" spans="1:30" ht="20.25" customHeight="1" x14ac:dyDescent="0.2">
      <c r="B16" s="58" t="s">
        <v>73</v>
      </c>
      <c r="C16" s="61">
        <v>2</v>
      </c>
      <c r="D16" s="498" t="s">
        <v>405</v>
      </c>
      <c r="E16" s="498"/>
      <c r="F16" s="498"/>
      <c r="G16" s="498"/>
      <c r="H16" s="498"/>
      <c r="I16" s="498"/>
      <c r="J16" s="498"/>
      <c r="K16" s="498"/>
      <c r="L16" s="400"/>
      <c r="M16" s="94"/>
      <c r="N16" s="95">
        <v>2</v>
      </c>
      <c r="P16" s="58" t="s">
        <v>73</v>
      </c>
      <c r="Q16" s="61">
        <v>2</v>
      </c>
      <c r="R16" s="500" t="str">
        <f t="shared" ref="R16:R18" si="0">R6</f>
        <v xml:space="preserve">Average  quality of  reporting mechanisms, average frequency </v>
      </c>
      <c r="S16" s="500"/>
      <c r="T16" s="500"/>
      <c r="U16" s="500"/>
      <c r="V16" s="500"/>
      <c r="W16" s="501"/>
      <c r="X16" s="400"/>
      <c r="Y16" s="94">
        <v>1</v>
      </c>
      <c r="Z16" s="95">
        <v>2</v>
      </c>
    </row>
    <row r="17" spans="1:30" ht="27" customHeight="1" x14ac:dyDescent="0.2">
      <c r="B17" s="58" t="s">
        <v>214</v>
      </c>
      <c r="C17" s="61">
        <v>1</v>
      </c>
      <c r="D17" s="498" t="s">
        <v>406</v>
      </c>
      <c r="E17" s="498"/>
      <c r="F17" s="498"/>
      <c r="G17" s="498"/>
      <c r="H17" s="498"/>
      <c r="I17" s="498"/>
      <c r="J17" s="498"/>
      <c r="K17" s="498"/>
      <c r="L17" s="400"/>
      <c r="M17" s="94">
        <v>1</v>
      </c>
      <c r="N17" s="95">
        <v>1</v>
      </c>
      <c r="P17" s="58" t="s">
        <v>214</v>
      </c>
      <c r="Q17" s="61">
        <v>1</v>
      </c>
      <c r="R17" s="500" t="str">
        <f t="shared" si="0"/>
        <v>Bad quality of reports and/or frequency of reporting</v>
      </c>
      <c r="S17" s="500"/>
      <c r="T17" s="500"/>
      <c r="U17" s="500"/>
      <c r="V17" s="500"/>
      <c r="W17" s="501"/>
      <c r="X17" s="400"/>
      <c r="Y17" s="94"/>
      <c r="Z17" s="95">
        <v>1</v>
      </c>
    </row>
    <row r="18" spans="1:30" ht="28.5" customHeight="1" x14ac:dyDescent="0.2">
      <c r="B18" s="58" t="s">
        <v>215</v>
      </c>
      <c r="C18" s="61">
        <v>0</v>
      </c>
      <c r="D18" s="497" t="s">
        <v>407</v>
      </c>
      <c r="E18" s="497"/>
      <c r="F18" s="497"/>
      <c r="G18" s="497"/>
      <c r="H18" s="497"/>
      <c r="I18" s="497"/>
      <c r="J18" s="497"/>
      <c r="K18" s="497"/>
      <c r="L18" s="401"/>
      <c r="M18" s="96"/>
      <c r="N18" s="97">
        <v>0</v>
      </c>
      <c r="P18" s="58" t="s">
        <v>215</v>
      </c>
      <c r="Q18" s="61">
        <v>0</v>
      </c>
      <c r="R18" s="500" t="str">
        <f t="shared" si="0"/>
        <v>Non existant</v>
      </c>
      <c r="S18" s="500"/>
      <c r="T18" s="500"/>
      <c r="U18" s="500"/>
      <c r="V18" s="500"/>
      <c r="W18" s="501"/>
      <c r="X18" s="401"/>
      <c r="Y18" s="96"/>
      <c r="Z18" s="97">
        <v>0</v>
      </c>
    </row>
    <row r="19" spans="1:30" ht="42.75" customHeight="1" x14ac:dyDescent="0.2">
      <c r="B19" s="494" t="s">
        <v>383</v>
      </c>
      <c r="C19" s="494"/>
      <c r="D19" s="494"/>
      <c r="E19" s="494"/>
      <c r="F19" s="494"/>
      <c r="G19" s="494"/>
      <c r="H19" s="494"/>
      <c r="I19" s="494"/>
      <c r="J19" s="494"/>
      <c r="K19" s="494"/>
      <c r="L19"/>
      <c r="M19" s="50" t="s">
        <v>73</v>
      </c>
      <c r="N19" s="77">
        <f>(M14*N14+M15*N15+M16*N16+M17*N17+M18*N18)/SUM(M14:M18)</f>
        <v>1</v>
      </c>
      <c r="R19" s="494" t="str">
        <f>B19</f>
        <v>Take the average results from the questionnaires, national appointments and from the interviews</v>
      </c>
      <c r="S19" s="494"/>
      <c r="T19" s="494"/>
      <c r="U19" s="494"/>
      <c r="V19" s="494"/>
      <c r="W19" s="494"/>
      <c r="X19" s="179"/>
      <c r="Y19" s="50" t="s">
        <v>73</v>
      </c>
      <c r="Z19" s="77">
        <f>(Y14*Z14+Y15*Z15+Y16*Z16+Y17*Z17+Y18*Z18)/SUM(Y14:Y18)</f>
        <v>2</v>
      </c>
    </row>
    <row r="20" spans="1:30" x14ac:dyDescent="0.2">
      <c r="A20" s="50" t="s">
        <v>123</v>
      </c>
      <c r="B20" s="86" t="s">
        <v>408</v>
      </c>
      <c r="C20" s="58" t="s">
        <v>401</v>
      </c>
      <c r="D20" s="58"/>
      <c r="G20" s="50"/>
      <c r="I20" s="90" t="str">
        <f>B20</f>
        <v>2.3.1</v>
      </c>
      <c r="J20" s="50" t="s">
        <v>79</v>
      </c>
      <c r="K20" s="115" t="s">
        <v>3</v>
      </c>
      <c r="L20" s="115"/>
      <c r="M20" s="115"/>
      <c r="N20" s="115"/>
      <c r="P20" s="50" t="s">
        <v>123</v>
      </c>
      <c r="Q20" s="50" t="s">
        <v>409</v>
      </c>
      <c r="R20" s="58" t="s">
        <v>397</v>
      </c>
      <c r="V20" s="156" t="s">
        <v>46</v>
      </c>
      <c r="W20" s="90" t="str">
        <f>Q20</f>
        <v>2.3.2</v>
      </c>
      <c r="X20" s="50" t="s">
        <v>79</v>
      </c>
      <c r="Y20" s="115" t="s">
        <v>3</v>
      </c>
    </row>
    <row r="21" spans="1:30" ht="19.5" customHeight="1" x14ac:dyDescent="0.2">
      <c r="B21" s="185"/>
      <c r="C21" s="499" t="s">
        <v>402</v>
      </c>
      <c r="D21" s="499"/>
      <c r="E21" s="499"/>
      <c r="F21" s="185"/>
      <c r="G21" s="185"/>
      <c r="H21" s="185"/>
      <c r="I21" s="104">
        <f>N19</f>
        <v>1</v>
      </c>
      <c r="J21" s="81">
        <v>0.5</v>
      </c>
      <c r="K21" s="114">
        <f>I21*J21</f>
        <v>0.5</v>
      </c>
      <c r="R21" s="58"/>
      <c r="W21" s="104">
        <f>Z19</f>
        <v>2</v>
      </c>
      <c r="X21" s="81">
        <v>0.5</v>
      </c>
      <c r="Y21" s="114">
        <f>W21*X21</f>
        <v>1</v>
      </c>
      <c r="AB21" s="357" t="s">
        <v>410</v>
      </c>
      <c r="AC21" s="379"/>
      <c r="AD21" s="101">
        <f>K21+Y21</f>
        <v>1.5</v>
      </c>
    </row>
    <row r="23" spans="1:30" ht="18" customHeight="1" x14ac:dyDescent="0.2">
      <c r="A23" s="413" t="str">
        <f>Criteria1.1.1!D27</f>
        <v>Public Administration Reform Sector</v>
      </c>
      <c r="B23" s="411"/>
      <c r="C23" s="411"/>
      <c r="D23" s="411"/>
      <c r="E23" s="73"/>
      <c r="F23" s="73"/>
      <c r="G23" s="73"/>
      <c r="H23" s="73"/>
      <c r="I23" s="73"/>
      <c r="J23" s="73"/>
      <c r="K23" s="116"/>
      <c r="L23" s="399" t="s">
        <v>150</v>
      </c>
      <c r="M23" s="184" t="s">
        <v>149</v>
      </c>
      <c r="N23" s="92" t="s">
        <v>19</v>
      </c>
      <c r="O23" s="171"/>
      <c r="P23" s="72"/>
      <c r="Q23" s="72" t="s">
        <v>19</v>
      </c>
      <c r="R23" s="72"/>
      <c r="S23" s="416"/>
      <c r="T23" s="416"/>
      <c r="U23" s="416"/>
      <c r="V23" s="416"/>
      <c r="W23" s="72"/>
      <c r="X23" s="399" t="s">
        <v>150</v>
      </c>
      <c r="Y23" s="184" t="s">
        <v>149</v>
      </c>
      <c r="Z23" s="184" t="s">
        <v>19</v>
      </c>
    </row>
    <row r="24" spans="1:30" ht="27" customHeight="1" x14ac:dyDescent="0.2">
      <c r="A24" s="50"/>
      <c r="B24" s="58" t="s">
        <v>69</v>
      </c>
      <c r="C24" s="61">
        <v>4</v>
      </c>
      <c r="D24" s="498" t="s">
        <v>403</v>
      </c>
      <c r="E24" s="498"/>
      <c r="F24" s="498"/>
      <c r="G24" s="498"/>
      <c r="H24" s="498"/>
      <c r="I24" s="498"/>
      <c r="J24" s="498"/>
      <c r="K24" s="498"/>
      <c r="L24" s="400"/>
      <c r="M24" s="94">
        <v>1</v>
      </c>
      <c r="N24" s="95">
        <v>4</v>
      </c>
      <c r="O24" s="171"/>
      <c r="P24" s="58" t="s">
        <v>69</v>
      </c>
      <c r="Q24" s="61">
        <v>4</v>
      </c>
      <c r="R24" s="500" t="str">
        <f>R14</f>
        <v>Very good planned vs progress output indicator, regular frequency reporting</v>
      </c>
      <c r="S24" s="500"/>
      <c r="T24" s="500"/>
      <c r="U24" s="500"/>
      <c r="V24" s="500"/>
      <c r="W24" s="501"/>
      <c r="X24" s="400"/>
      <c r="Y24" s="94">
        <v>1</v>
      </c>
      <c r="Z24" s="95">
        <v>4</v>
      </c>
    </row>
    <row r="25" spans="1:30" ht="21.75" customHeight="1" x14ac:dyDescent="0.2">
      <c r="B25" s="58" t="s">
        <v>71</v>
      </c>
      <c r="C25" s="61">
        <v>3</v>
      </c>
      <c r="D25" s="498" t="s">
        <v>404</v>
      </c>
      <c r="E25" s="498"/>
      <c r="F25" s="498"/>
      <c r="G25" s="498"/>
      <c r="H25" s="498"/>
      <c r="I25" s="498"/>
      <c r="J25" s="498"/>
      <c r="K25" s="498"/>
      <c r="L25" s="400"/>
      <c r="M25" s="94">
        <v>0</v>
      </c>
      <c r="N25" s="95">
        <v>3</v>
      </c>
      <c r="O25" s="171"/>
      <c r="P25" s="58" t="s">
        <v>71</v>
      </c>
      <c r="Q25" s="61">
        <v>3</v>
      </c>
      <c r="R25" s="500" t="str">
        <f>R15</f>
        <v>Some planned vs progress outcome indicators are missing</v>
      </c>
      <c r="S25" s="500"/>
      <c r="T25" s="500"/>
      <c r="U25" s="500"/>
      <c r="V25" s="500"/>
      <c r="W25" s="501"/>
      <c r="X25" s="400"/>
      <c r="Y25" s="94"/>
      <c r="Z25" s="95">
        <v>3</v>
      </c>
    </row>
    <row r="26" spans="1:30" ht="20.25" customHeight="1" x14ac:dyDescent="0.2">
      <c r="B26" s="58" t="s">
        <v>73</v>
      </c>
      <c r="C26" s="61">
        <v>2</v>
      </c>
      <c r="D26" s="498" t="s">
        <v>405</v>
      </c>
      <c r="E26" s="498"/>
      <c r="F26" s="498"/>
      <c r="G26" s="498"/>
      <c r="H26" s="498"/>
      <c r="I26" s="498"/>
      <c r="J26" s="498"/>
      <c r="K26" s="498"/>
      <c r="L26" s="400"/>
      <c r="M26" s="94">
        <v>0</v>
      </c>
      <c r="N26" s="95">
        <v>2</v>
      </c>
      <c r="P26" s="58" t="s">
        <v>73</v>
      </c>
      <c r="Q26" s="61">
        <v>2</v>
      </c>
      <c r="R26" s="500" t="str">
        <f t="shared" ref="R26:R28" si="1">R16</f>
        <v xml:space="preserve">Average  quality of  reporting mechanisms, average frequency </v>
      </c>
      <c r="S26" s="500"/>
      <c r="T26" s="500"/>
      <c r="U26" s="500"/>
      <c r="V26" s="500"/>
      <c r="W26" s="501"/>
      <c r="X26" s="400"/>
      <c r="Y26" s="94"/>
      <c r="Z26" s="95">
        <v>2</v>
      </c>
    </row>
    <row r="27" spans="1:30" ht="27" customHeight="1" x14ac:dyDescent="0.2">
      <c r="B27" s="58" t="s">
        <v>214</v>
      </c>
      <c r="C27" s="61">
        <v>1</v>
      </c>
      <c r="D27" s="498" t="s">
        <v>406</v>
      </c>
      <c r="E27" s="498"/>
      <c r="F27" s="498"/>
      <c r="G27" s="498"/>
      <c r="H27" s="498"/>
      <c r="I27" s="498"/>
      <c r="J27" s="498"/>
      <c r="K27" s="498"/>
      <c r="L27" s="400"/>
      <c r="M27" s="94">
        <v>0</v>
      </c>
      <c r="N27" s="95">
        <v>1</v>
      </c>
      <c r="P27" s="58" t="s">
        <v>214</v>
      </c>
      <c r="Q27" s="61">
        <v>1</v>
      </c>
      <c r="R27" s="500" t="str">
        <f t="shared" si="1"/>
        <v>Bad quality of reports and/or frequency of reporting</v>
      </c>
      <c r="S27" s="500"/>
      <c r="T27" s="500"/>
      <c r="U27" s="500"/>
      <c r="V27" s="500"/>
      <c r="W27" s="501"/>
      <c r="X27" s="400"/>
      <c r="Y27" s="94"/>
      <c r="Z27" s="95">
        <v>1</v>
      </c>
    </row>
    <row r="28" spans="1:30" ht="28.5" customHeight="1" x14ac:dyDescent="0.2">
      <c r="B28" s="58" t="s">
        <v>215</v>
      </c>
      <c r="C28" s="61">
        <v>0</v>
      </c>
      <c r="D28" s="497" t="s">
        <v>407</v>
      </c>
      <c r="E28" s="497"/>
      <c r="F28" s="497"/>
      <c r="G28" s="497"/>
      <c r="H28" s="497"/>
      <c r="I28" s="497"/>
      <c r="J28" s="497"/>
      <c r="K28" s="497"/>
      <c r="L28" s="401"/>
      <c r="M28" s="96"/>
      <c r="N28" s="97">
        <v>0</v>
      </c>
      <c r="P28" s="58" t="s">
        <v>215</v>
      </c>
      <c r="Q28" s="61">
        <v>0</v>
      </c>
      <c r="R28" s="500" t="str">
        <f t="shared" si="1"/>
        <v>Non existant</v>
      </c>
      <c r="S28" s="500"/>
      <c r="T28" s="500"/>
      <c r="U28" s="500"/>
      <c r="V28" s="500"/>
      <c r="W28" s="501"/>
      <c r="X28" s="401"/>
      <c r="Y28" s="96"/>
      <c r="Z28" s="97">
        <v>0</v>
      </c>
    </row>
    <row r="29" spans="1:30" ht="42.75" customHeight="1" x14ac:dyDescent="0.2">
      <c r="B29" s="494" t="s">
        <v>383</v>
      </c>
      <c r="C29" s="494"/>
      <c r="D29" s="494"/>
      <c r="E29" s="494"/>
      <c r="F29" s="494"/>
      <c r="G29" s="494"/>
      <c r="H29" s="494"/>
      <c r="I29" s="494"/>
      <c r="J29" s="494"/>
      <c r="K29" s="494"/>
      <c r="L29"/>
      <c r="M29" s="50" t="s">
        <v>73</v>
      </c>
      <c r="N29" s="77">
        <f>(M24*N24+M25*N25+M26*N26+M27*N27+M28*N28)/SUM(M24:M28)</f>
        <v>4</v>
      </c>
      <c r="R29" s="494" t="str">
        <f>B29</f>
        <v>Take the average results from the questionnaires, national appointments and from the interviews</v>
      </c>
      <c r="S29" s="494"/>
      <c r="T29" s="494"/>
      <c r="U29" s="494"/>
      <c r="V29" s="494"/>
      <c r="W29" s="494"/>
      <c r="X29" s="179"/>
      <c r="Y29" s="50" t="s">
        <v>73</v>
      </c>
      <c r="Z29" s="77">
        <f>(Y24*Z24+Y25*Z25+Y26*Z26+Y27*Z27+Y28*Z28)/SUM(Y24:Y28)</f>
        <v>4</v>
      </c>
    </row>
    <row r="30" spans="1:30" x14ac:dyDescent="0.2">
      <c r="A30" s="50" t="s">
        <v>123</v>
      </c>
      <c r="B30" s="86" t="s">
        <v>408</v>
      </c>
      <c r="C30" s="58" t="s">
        <v>401</v>
      </c>
      <c r="D30" s="58"/>
      <c r="G30" s="50"/>
      <c r="I30" s="90" t="str">
        <f>B30</f>
        <v>2.3.1</v>
      </c>
      <c r="J30" s="50" t="s">
        <v>79</v>
      </c>
      <c r="K30" s="115" t="s">
        <v>3</v>
      </c>
      <c r="L30" s="115"/>
      <c r="M30" s="115"/>
      <c r="N30" s="115"/>
      <c r="P30" s="50" t="s">
        <v>123</v>
      </c>
      <c r="Q30" s="50" t="s">
        <v>409</v>
      </c>
      <c r="R30" s="58" t="s">
        <v>397</v>
      </c>
      <c r="V30" s="156" t="s">
        <v>46</v>
      </c>
      <c r="W30" s="90" t="str">
        <f>Q30</f>
        <v>2.3.2</v>
      </c>
      <c r="X30" s="50" t="s">
        <v>79</v>
      </c>
      <c r="Y30" s="115" t="s">
        <v>3</v>
      </c>
    </row>
    <row r="31" spans="1:30" ht="19.5" customHeight="1" x14ac:dyDescent="0.2">
      <c r="B31" s="185"/>
      <c r="C31" s="499" t="s">
        <v>402</v>
      </c>
      <c r="D31" s="499"/>
      <c r="E31" s="499"/>
      <c r="F31" s="185"/>
      <c r="G31" s="185"/>
      <c r="H31" s="185"/>
      <c r="I31" s="104">
        <v>4</v>
      </c>
      <c r="J31" s="81">
        <v>0.5</v>
      </c>
      <c r="K31" s="114">
        <f>I31*J31</f>
        <v>2</v>
      </c>
      <c r="R31" s="58"/>
      <c r="W31" s="104">
        <f>Z29</f>
        <v>4</v>
      </c>
      <c r="X31" s="81">
        <v>0.5</v>
      </c>
      <c r="Y31" s="114">
        <f>W31*X31</f>
        <v>2</v>
      </c>
      <c r="AB31" s="357" t="s">
        <v>410</v>
      </c>
      <c r="AC31" s="379"/>
      <c r="AD31" s="101">
        <f>K31+Y31</f>
        <v>4</v>
      </c>
    </row>
    <row r="33" spans="1:30" ht="18" customHeight="1" x14ac:dyDescent="0.2">
      <c r="A33" s="398" t="str">
        <f>Criteria1.1.1!D40</f>
        <v>Social Sector</v>
      </c>
      <c r="B33" s="386"/>
      <c r="C33" s="386"/>
      <c r="D33" s="73"/>
      <c r="E33" s="73"/>
      <c r="F33" s="73"/>
      <c r="G33" s="73"/>
      <c r="H33" s="73"/>
      <c r="I33" s="73"/>
      <c r="J33" s="73"/>
      <c r="K33" s="116"/>
      <c r="L33" s="399" t="s">
        <v>150</v>
      </c>
      <c r="M33" s="184" t="s">
        <v>149</v>
      </c>
      <c r="N33" s="92" t="s">
        <v>19</v>
      </c>
      <c r="O33" s="171"/>
      <c r="P33" s="72"/>
      <c r="Q33" s="72" t="s">
        <v>19</v>
      </c>
      <c r="R33" s="72"/>
      <c r="S33" s="416"/>
      <c r="T33" s="416"/>
      <c r="U33" s="416"/>
      <c r="V33" s="416"/>
      <c r="W33" s="72"/>
      <c r="X33" s="399" t="s">
        <v>150</v>
      </c>
      <c r="Y33" s="184" t="s">
        <v>149</v>
      </c>
      <c r="Z33" s="184" t="s">
        <v>19</v>
      </c>
    </row>
    <row r="34" spans="1:30" ht="27" customHeight="1" x14ac:dyDescent="0.2">
      <c r="A34" s="50"/>
      <c r="B34" s="58" t="s">
        <v>69</v>
      </c>
      <c r="C34" s="61">
        <v>4</v>
      </c>
      <c r="D34" s="498" t="s">
        <v>403</v>
      </c>
      <c r="E34" s="498"/>
      <c r="F34" s="498"/>
      <c r="G34" s="498"/>
      <c r="H34" s="498"/>
      <c r="I34" s="498"/>
      <c r="J34" s="498"/>
      <c r="K34" s="498"/>
      <c r="L34" s="400"/>
      <c r="M34" s="94">
        <v>1</v>
      </c>
      <c r="N34" s="95">
        <v>4</v>
      </c>
      <c r="O34" s="171"/>
      <c r="P34" s="58" t="s">
        <v>69</v>
      </c>
      <c r="Q34" s="61">
        <v>4</v>
      </c>
      <c r="R34" s="500" t="str">
        <f>R24</f>
        <v>Very good planned vs progress output indicator, regular frequency reporting</v>
      </c>
      <c r="S34" s="500"/>
      <c r="T34" s="500"/>
      <c r="U34" s="500"/>
      <c r="V34" s="500"/>
      <c r="W34" s="501"/>
      <c r="X34" s="400"/>
      <c r="Y34" s="94">
        <v>1</v>
      </c>
      <c r="Z34" s="95">
        <v>4</v>
      </c>
    </row>
    <row r="35" spans="1:30" ht="21.75" customHeight="1" x14ac:dyDescent="0.2">
      <c r="B35" s="58" t="s">
        <v>71</v>
      </c>
      <c r="C35" s="61">
        <v>3</v>
      </c>
      <c r="D35" s="498" t="s">
        <v>404</v>
      </c>
      <c r="E35" s="498"/>
      <c r="F35" s="498"/>
      <c r="G35" s="498"/>
      <c r="H35" s="498"/>
      <c r="I35" s="498"/>
      <c r="J35" s="498"/>
      <c r="K35" s="498"/>
      <c r="L35" s="400"/>
      <c r="M35" s="94">
        <v>1</v>
      </c>
      <c r="N35" s="95">
        <v>3</v>
      </c>
      <c r="O35" s="171"/>
      <c r="P35" s="58" t="s">
        <v>71</v>
      </c>
      <c r="Q35" s="61">
        <v>3</v>
      </c>
      <c r="R35" s="500" t="str">
        <f>R25</f>
        <v>Some planned vs progress outcome indicators are missing</v>
      </c>
      <c r="S35" s="500"/>
      <c r="T35" s="500"/>
      <c r="U35" s="500"/>
      <c r="V35" s="500"/>
      <c r="W35" s="501"/>
      <c r="X35" s="400"/>
      <c r="Y35" s="94">
        <v>1</v>
      </c>
      <c r="Z35" s="95">
        <v>3</v>
      </c>
    </row>
    <row r="36" spans="1:30" ht="20.25" customHeight="1" x14ac:dyDescent="0.2">
      <c r="B36" s="58" t="s">
        <v>73</v>
      </c>
      <c r="C36" s="61">
        <v>2</v>
      </c>
      <c r="D36" s="498" t="s">
        <v>405</v>
      </c>
      <c r="E36" s="498"/>
      <c r="F36" s="498"/>
      <c r="G36" s="498"/>
      <c r="H36" s="498"/>
      <c r="I36" s="498"/>
      <c r="J36" s="498"/>
      <c r="K36" s="498"/>
      <c r="L36" s="400"/>
      <c r="M36" s="94">
        <v>1</v>
      </c>
      <c r="N36" s="95">
        <v>2</v>
      </c>
      <c r="P36" s="58" t="s">
        <v>73</v>
      </c>
      <c r="Q36" s="61">
        <v>2</v>
      </c>
      <c r="R36" s="500" t="str">
        <f t="shared" ref="R36:R38" si="2">R26</f>
        <v xml:space="preserve">Average  quality of  reporting mechanisms, average frequency </v>
      </c>
      <c r="S36" s="500"/>
      <c r="T36" s="500"/>
      <c r="U36" s="500"/>
      <c r="V36" s="500"/>
      <c r="W36" s="501"/>
      <c r="X36" s="400"/>
      <c r="Y36" s="94">
        <v>1</v>
      </c>
      <c r="Z36" s="95">
        <v>2</v>
      </c>
    </row>
    <row r="37" spans="1:30" ht="27" customHeight="1" x14ac:dyDescent="0.2">
      <c r="B37" s="58" t="s">
        <v>214</v>
      </c>
      <c r="C37" s="61">
        <v>1</v>
      </c>
      <c r="D37" s="498" t="s">
        <v>406</v>
      </c>
      <c r="E37" s="498"/>
      <c r="F37" s="498"/>
      <c r="G37" s="498"/>
      <c r="H37" s="498"/>
      <c r="I37" s="498"/>
      <c r="J37" s="498"/>
      <c r="K37" s="498"/>
      <c r="L37" s="400"/>
      <c r="M37" s="94">
        <v>1</v>
      </c>
      <c r="N37" s="95">
        <v>1</v>
      </c>
      <c r="P37" s="58" t="s">
        <v>214</v>
      </c>
      <c r="Q37" s="61">
        <v>1</v>
      </c>
      <c r="R37" s="500" t="str">
        <f t="shared" si="2"/>
        <v>Bad quality of reports and/or frequency of reporting</v>
      </c>
      <c r="S37" s="500"/>
      <c r="T37" s="500"/>
      <c r="U37" s="500"/>
      <c r="V37" s="500"/>
      <c r="W37" s="501"/>
      <c r="X37" s="400"/>
      <c r="Y37" s="94">
        <v>1</v>
      </c>
      <c r="Z37" s="95">
        <v>1</v>
      </c>
    </row>
    <row r="38" spans="1:30" ht="28.5" customHeight="1" x14ac:dyDescent="0.2">
      <c r="B38" s="58" t="s">
        <v>215</v>
      </c>
      <c r="C38" s="61">
        <v>0</v>
      </c>
      <c r="D38" s="497" t="s">
        <v>407</v>
      </c>
      <c r="E38" s="497"/>
      <c r="F38" s="497"/>
      <c r="G38" s="497"/>
      <c r="H38" s="497"/>
      <c r="I38" s="497"/>
      <c r="J38" s="497"/>
      <c r="K38" s="497"/>
      <c r="L38" s="401"/>
      <c r="M38" s="96">
        <v>1</v>
      </c>
      <c r="N38" s="97">
        <v>0</v>
      </c>
      <c r="P38" s="58" t="s">
        <v>215</v>
      </c>
      <c r="Q38" s="61">
        <v>0</v>
      </c>
      <c r="R38" s="500" t="str">
        <f t="shared" si="2"/>
        <v>Non existant</v>
      </c>
      <c r="S38" s="500"/>
      <c r="T38" s="500"/>
      <c r="U38" s="500"/>
      <c r="V38" s="500"/>
      <c r="W38" s="501"/>
      <c r="X38" s="401"/>
      <c r="Y38" s="96">
        <v>1</v>
      </c>
      <c r="Z38" s="97">
        <v>0</v>
      </c>
    </row>
    <row r="39" spans="1:30" ht="42.75" customHeight="1" x14ac:dyDescent="0.2">
      <c r="B39" s="494" t="s">
        <v>383</v>
      </c>
      <c r="C39" s="494"/>
      <c r="D39" s="494"/>
      <c r="E39" s="494"/>
      <c r="F39" s="494"/>
      <c r="G39" s="494"/>
      <c r="H39" s="494"/>
      <c r="I39" s="494"/>
      <c r="J39" s="494"/>
      <c r="K39" s="494"/>
      <c r="L39"/>
      <c r="M39" s="50" t="s">
        <v>73</v>
      </c>
      <c r="N39" s="77">
        <f>(M34*N34+M35*N35+M36*N36+M37*N37+M38*N38)/SUM(M34:M38)</f>
        <v>2</v>
      </c>
      <c r="R39" s="494" t="str">
        <f>B39</f>
        <v>Take the average results from the questionnaires, national appointments and from the interviews</v>
      </c>
      <c r="S39" s="494"/>
      <c r="T39" s="494"/>
      <c r="U39" s="494"/>
      <c r="V39" s="494"/>
      <c r="W39" s="494"/>
      <c r="X39" s="179"/>
      <c r="Y39" s="50" t="s">
        <v>73</v>
      </c>
      <c r="Z39" s="77">
        <f>(Y34*Z34+Y35*Z35+Y36*Z36+Y37*Z37+Y38*Z38)/SUM(Y34:Y38)</f>
        <v>2</v>
      </c>
    </row>
    <row r="40" spans="1:30" x14ac:dyDescent="0.2">
      <c r="A40" s="50" t="s">
        <v>123</v>
      </c>
      <c r="B40" s="86" t="s">
        <v>408</v>
      </c>
      <c r="C40" s="58" t="s">
        <v>401</v>
      </c>
      <c r="D40" s="58"/>
      <c r="G40" s="50"/>
      <c r="I40" s="90" t="str">
        <f>B40</f>
        <v>2.3.1</v>
      </c>
      <c r="J40" s="50" t="s">
        <v>79</v>
      </c>
      <c r="K40" s="115" t="s">
        <v>3</v>
      </c>
      <c r="L40" s="115"/>
      <c r="M40" s="115"/>
      <c r="N40" s="115"/>
      <c r="P40" s="50" t="s">
        <v>123</v>
      </c>
      <c r="Q40" s="50" t="s">
        <v>409</v>
      </c>
      <c r="R40" s="58" t="s">
        <v>397</v>
      </c>
      <c r="V40" s="156" t="s">
        <v>46</v>
      </c>
      <c r="W40" s="90" t="str">
        <f>Q40</f>
        <v>2.3.2</v>
      </c>
      <c r="X40" s="50" t="s">
        <v>79</v>
      </c>
      <c r="Y40" s="115" t="s">
        <v>3</v>
      </c>
    </row>
    <row r="41" spans="1:30" ht="19.5" customHeight="1" x14ac:dyDescent="0.2">
      <c r="B41" s="185"/>
      <c r="C41" s="499" t="s">
        <v>402</v>
      </c>
      <c r="D41" s="499"/>
      <c r="E41" s="499"/>
      <c r="F41" s="185"/>
      <c r="G41" s="185"/>
      <c r="H41" s="185"/>
      <c r="I41" s="104">
        <v>0</v>
      </c>
      <c r="J41" s="81">
        <v>0.5</v>
      </c>
      <c r="K41" s="114">
        <f>I41*J41</f>
        <v>0</v>
      </c>
      <c r="R41" s="58"/>
      <c r="W41" s="104">
        <v>0</v>
      </c>
      <c r="X41" s="81">
        <v>0.5</v>
      </c>
      <c r="Y41" s="114">
        <f>W41*X41</f>
        <v>0</v>
      </c>
      <c r="AB41" s="357" t="s">
        <v>410</v>
      </c>
      <c r="AC41" s="379"/>
      <c r="AD41" s="101">
        <f>K41+Y41</f>
        <v>0</v>
      </c>
    </row>
    <row r="43" spans="1:30" ht="18" customHeight="1" x14ac:dyDescent="0.2">
      <c r="A43" s="413" t="str">
        <f>Criteria1.1.1!D55</f>
        <v>Transport</v>
      </c>
      <c r="B43" s="411"/>
      <c r="C43" s="411"/>
      <c r="D43" s="411"/>
      <c r="E43" s="73"/>
      <c r="F43" s="73"/>
      <c r="G43" s="73"/>
      <c r="H43" s="73"/>
      <c r="I43" s="73"/>
      <c r="J43" s="73"/>
      <c r="K43" s="116"/>
      <c r="L43" s="399" t="s">
        <v>150</v>
      </c>
      <c r="M43" s="184" t="s">
        <v>149</v>
      </c>
      <c r="N43" s="92" t="s">
        <v>19</v>
      </c>
      <c r="O43" s="171"/>
      <c r="P43" s="72"/>
      <c r="Q43" s="72" t="s">
        <v>19</v>
      </c>
      <c r="R43" s="72"/>
      <c r="S43" s="416"/>
      <c r="T43" s="416"/>
      <c r="U43" s="416"/>
      <c r="V43" s="416"/>
      <c r="W43" s="72"/>
      <c r="X43" s="399" t="s">
        <v>150</v>
      </c>
      <c r="Y43" s="184" t="s">
        <v>149</v>
      </c>
      <c r="Z43" s="184" t="s">
        <v>19</v>
      </c>
    </row>
    <row r="44" spans="1:30" ht="27" customHeight="1" x14ac:dyDescent="0.2">
      <c r="A44" s="50"/>
      <c r="B44" s="58" t="s">
        <v>69</v>
      </c>
      <c r="C44" s="61">
        <v>4</v>
      </c>
      <c r="D44" s="498" t="s">
        <v>403</v>
      </c>
      <c r="E44" s="498"/>
      <c r="F44" s="498"/>
      <c r="G44" s="498"/>
      <c r="H44" s="498"/>
      <c r="I44" s="498"/>
      <c r="J44" s="498"/>
      <c r="K44" s="498"/>
      <c r="L44" s="400"/>
      <c r="M44" s="94">
        <v>1</v>
      </c>
      <c r="N44" s="95">
        <v>4</v>
      </c>
      <c r="O44" s="171"/>
      <c r="P44" s="58" t="s">
        <v>69</v>
      </c>
      <c r="Q44" s="61">
        <v>4</v>
      </c>
      <c r="R44" s="500" t="str">
        <f>R34</f>
        <v>Very good planned vs progress output indicator, regular frequency reporting</v>
      </c>
      <c r="S44" s="500"/>
      <c r="T44" s="500"/>
      <c r="U44" s="500"/>
      <c r="V44" s="500"/>
      <c r="W44" s="501"/>
      <c r="X44" s="400"/>
      <c r="Y44" s="94">
        <v>1</v>
      </c>
      <c r="Z44" s="95">
        <v>4</v>
      </c>
    </row>
    <row r="45" spans="1:30" ht="21.75" customHeight="1" x14ac:dyDescent="0.2">
      <c r="B45" s="58" t="s">
        <v>71</v>
      </c>
      <c r="C45" s="61">
        <v>3</v>
      </c>
      <c r="D45" s="498" t="s">
        <v>404</v>
      </c>
      <c r="E45" s="498"/>
      <c r="F45" s="498"/>
      <c r="G45" s="498"/>
      <c r="H45" s="498"/>
      <c r="I45" s="498"/>
      <c r="J45" s="498"/>
      <c r="K45" s="498"/>
      <c r="L45" s="400"/>
      <c r="M45" s="94">
        <v>1</v>
      </c>
      <c r="N45" s="95">
        <v>3</v>
      </c>
      <c r="O45" s="171"/>
      <c r="P45" s="58" t="s">
        <v>71</v>
      </c>
      <c r="Q45" s="61">
        <v>3</v>
      </c>
      <c r="R45" s="500" t="str">
        <f>R35</f>
        <v>Some planned vs progress outcome indicators are missing</v>
      </c>
      <c r="S45" s="500"/>
      <c r="T45" s="500"/>
      <c r="U45" s="500"/>
      <c r="V45" s="500"/>
      <c r="W45" s="501"/>
      <c r="X45" s="400"/>
      <c r="Y45" s="94">
        <v>1</v>
      </c>
      <c r="Z45" s="95">
        <v>3</v>
      </c>
    </row>
    <row r="46" spans="1:30" ht="20.25" customHeight="1" x14ac:dyDescent="0.2">
      <c r="B46" s="58" t="s">
        <v>73</v>
      </c>
      <c r="C46" s="61">
        <v>2</v>
      </c>
      <c r="D46" s="498" t="s">
        <v>405</v>
      </c>
      <c r="E46" s="498"/>
      <c r="F46" s="498"/>
      <c r="G46" s="498"/>
      <c r="H46" s="498"/>
      <c r="I46" s="498"/>
      <c r="J46" s="498"/>
      <c r="K46" s="498"/>
      <c r="L46" s="400"/>
      <c r="M46" s="94">
        <v>1</v>
      </c>
      <c r="N46" s="95">
        <v>2</v>
      </c>
      <c r="P46" s="58" t="s">
        <v>73</v>
      </c>
      <c r="Q46" s="61">
        <v>2</v>
      </c>
      <c r="R46" s="500" t="str">
        <f t="shared" ref="R46:R48" si="3">R36</f>
        <v xml:space="preserve">Average  quality of  reporting mechanisms, average frequency </v>
      </c>
      <c r="S46" s="500"/>
      <c r="T46" s="500"/>
      <c r="U46" s="500"/>
      <c r="V46" s="500"/>
      <c r="W46" s="501"/>
      <c r="X46" s="400"/>
      <c r="Y46" s="94">
        <v>1</v>
      </c>
      <c r="Z46" s="95">
        <v>2</v>
      </c>
    </row>
    <row r="47" spans="1:30" ht="27" customHeight="1" x14ac:dyDescent="0.2">
      <c r="B47" s="58" t="s">
        <v>214</v>
      </c>
      <c r="C47" s="61">
        <v>1</v>
      </c>
      <c r="D47" s="498" t="s">
        <v>406</v>
      </c>
      <c r="E47" s="498"/>
      <c r="F47" s="498"/>
      <c r="G47" s="498"/>
      <c r="H47" s="498"/>
      <c r="I47" s="498"/>
      <c r="J47" s="498"/>
      <c r="K47" s="498"/>
      <c r="L47" s="400"/>
      <c r="M47" s="94">
        <v>1</v>
      </c>
      <c r="N47" s="95">
        <v>1</v>
      </c>
      <c r="P47" s="58" t="s">
        <v>214</v>
      </c>
      <c r="Q47" s="61">
        <v>1</v>
      </c>
      <c r="R47" s="500" t="str">
        <f t="shared" si="3"/>
        <v>Bad quality of reports and/or frequency of reporting</v>
      </c>
      <c r="S47" s="500"/>
      <c r="T47" s="500"/>
      <c r="U47" s="500"/>
      <c r="V47" s="500"/>
      <c r="W47" s="501"/>
      <c r="X47" s="400"/>
      <c r="Y47" s="94">
        <v>1</v>
      </c>
      <c r="Z47" s="95">
        <v>1</v>
      </c>
    </row>
    <row r="48" spans="1:30" ht="28.5" customHeight="1" x14ac:dyDescent="0.2">
      <c r="B48" s="58" t="s">
        <v>215</v>
      </c>
      <c r="C48" s="61">
        <v>0</v>
      </c>
      <c r="D48" s="497" t="s">
        <v>407</v>
      </c>
      <c r="E48" s="497"/>
      <c r="F48" s="497"/>
      <c r="G48" s="497"/>
      <c r="H48" s="497"/>
      <c r="I48" s="497"/>
      <c r="J48" s="497"/>
      <c r="K48" s="497"/>
      <c r="L48" s="401"/>
      <c r="M48" s="96">
        <v>1</v>
      </c>
      <c r="N48" s="97">
        <v>0</v>
      </c>
      <c r="P48" s="58" t="s">
        <v>215</v>
      </c>
      <c r="Q48" s="61">
        <v>0</v>
      </c>
      <c r="R48" s="500" t="str">
        <f t="shared" si="3"/>
        <v>Non existant</v>
      </c>
      <c r="S48" s="500"/>
      <c r="T48" s="500"/>
      <c r="U48" s="500"/>
      <c r="V48" s="500"/>
      <c r="W48" s="501"/>
      <c r="X48" s="401"/>
      <c r="Y48" s="96">
        <v>1</v>
      </c>
      <c r="Z48" s="97">
        <v>0</v>
      </c>
    </row>
    <row r="49" spans="1:30" ht="42.75" customHeight="1" x14ac:dyDescent="0.2">
      <c r="B49" s="494" t="s">
        <v>383</v>
      </c>
      <c r="C49" s="494"/>
      <c r="D49" s="494"/>
      <c r="E49" s="494"/>
      <c r="F49" s="494"/>
      <c r="G49" s="494"/>
      <c r="H49" s="494"/>
      <c r="I49" s="494"/>
      <c r="J49" s="494"/>
      <c r="K49" s="494"/>
      <c r="L49"/>
      <c r="M49" s="50" t="s">
        <v>73</v>
      </c>
      <c r="N49" s="77">
        <f>(M44*N44+M45*N45+M46*N46+M47*N47+M48*N48)/SUM(M44:M48)</f>
        <v>2</v>
      </c>
      <c r="R49" s="494" t="str">
        <f>B49</f>
        <v>Take the average results from the questionnaires, national appointments and from the interviews</v>
      </c>
      <c r="S49" s="494"/>
      <c r="T49" s="494"/>
      <c r="U49" s="494"/>
      <c r="V49" s="494"/>
      <c r="W49" s="494"/>
      <c r="X49" s="179"/>
      <c r="Y49" s="50" t="s">
        <v>73</v>
      </c>
      <c r="Z49" s="77">
        <f>(Y44*Z44+Y45*Z45+Y46*Z46+Y47*Z47+Y48*Z48)/SUM(Y44:Y48)</f>
        <v>2</v>
      </c>
    </row>
    <row r="50" spans="1:30" x14ac:dyDescent="0.2">
      <c r="A50" s="50" t="s">
        <v>123</v>
      </c>
      <c r="B50" s="86" t="s">
        <v>408</v>
      </c>
      <c r="C50" s="58" t="s">
        <v>401</v>
      </c>
      <c r="D50" s="58"/>
      <c r="G50" s="50"/>
      <c r="I50" s="90" t="str">
        <f>B50</f>
        <v>2.3.1</v>
      </c>
      <c r="J50" s="50" t="s">
        <v>79</v>
      </c>
      <c r="K50" s="115" t="s">
        <v>3</v>
      </c>
      <c r="L50" s="115"/>
      <c r="M50" s="115"/>
      <c r="N50" s="115"/>
      <c r="P50" s="50" t="s">
        <v>123</v>
      </c>
      <c r="Q50" s="50" t="s">
        <v>409</v>
      </c>
      <c r="R50" s="58" t="s">
        <v>397</v>
      </c>
      <c r="V50" s="156" t="s">
        <v>46</v>
      </c>
      <c r="W50" s="90" t="str">
        <f>Q50</f>
        <v>2.3.2</v>
      </c>
      <c r="X50" s="50" t="s">
        <v>79</v>
      </c>
      <c r="Y50" s="115" t="s">
        <v>3</v>
      </c>
    </row>
    <row r="51" spans="1:30" ht="19.5" customHeight="1" x14ac:dyDescent="0.2">
      <c r="B51" s="185"/>
      <c r="C51" s="499" t="s">
        <v>402</v>
      </c>
      <c r="D51" s="499"/>
      <c r="E51" s="499"/>
      <c r="F51" s="185"/>
      <c r="G51" s="185"/>
      <c r="H51" s="185"/>
      <c r="I51" s="104">
        <v>0</v>
      </c>
      <c r="J51" s="81">
        <v>0.5</v>
      </c>
      <c r="K51" s="114">
        <f>I51*J51</f>
        <v>0</v>
      </c>
      <c r="R51" s="58"/>
      <c r="W51" s="104">
        <v>0</v>
      </c>
      <c r="X51" s="81">
        <v>0.5</v>
      </c>
      <c r="Y51" s="114">
        <f>W51*X51</f>
        <v>0</v>
      </c>
      <c r="AB51" s="357" t="s">
        <v>410</v>
      </c>
      <c r="AC51" s="379"/>
      <c r="AD51" s="101">
        <f>K51+Y51</f>
        <v>0</v>
      </c>
    </row>
    <row r="53" spans="1:30" ht="18" customHeight="1" x14ac:dyDescent="0.2">
      <c r="A53" s="410" t="s">
        <v>66</v>
      </c>
      <c r="B53" s="411"/>
      <c r="C53" s="411"/>
      <c r="D53" s="411"/>
      <c r="E53" s="73"/>
      <c r="F53" s="73"/>
      <c r="G53" s="73"/>
      <c r="H53" s="73"/>
      <c r="I53" s="73"/>
      <c r="J53" s="73"/>
      <c r="K53" s="116"/>
      <c r="L53" s="399" t="s">
        <v>150</v>
      </c>
      <c r="M53" s="184" t="s">
        <v>149</v>
      </c>
      <c r="N53" s="92" t="s">
        <v>19</v>
      </c>
      <c r="O53" s="171"/>
      <c r="P53" s="72"/>
      <c r="Q53" s="72" t="s">
        <v>19</v>
      </c>
      <c r="R53" s="72"/>
      <c r="S53" s="416"/>
      <c r="T53" s="416"/>
      <c r="U53" s="416"/>
      <c r="V53" s="416"/>
      <c r="W53" s="72"/>
      <c r="X53" s="399" t="s">
        <v>150</v>
      </c>
      <c r="Y53" s="184" t="s">
        <v>149</v>
      </c>
      <c r="Z53" s="184" t="s">
        <v>19</v>
      </c>
    </row>
    <row r="54" spans="1:30" ht="27" customHeight="1" x14ac:dyDescent="0.2">
      <c r="A54" s="50"/>
      <c r="B54" s="58" t="s">
        <v>69</v>
      </c>
      <c r="C54" s="61">
        <v>4</v>
      </c>
      <c r="D54" s="498" t="s">
        <v>403</v>
      </c>
      <c r="E54" s="498"/>
      <c r="F54" s="498"/>
      <c r="G54" s="498"/>
      <c r="H54" s="498"/>
      <c r="I54" s="498"/>
      <c r="J54" s="498"/>
      <c r="K54" s="498"/>
      <c r="L54" s="400"/>
      <c r="M54" s="94">
        <v>4</v>
      </c>
      <c r="N54" s="95">
        <v>4</v>
      </c>
      <c r="O54" s="171"/>
      <c r="P54" s="58" t="s">
        <v>69</v>
      </c>
      <c r="Q54" s="61">
        <v>4</v>
      </c>
      <c r="R54" s="500" t="str">
        <f>R44</f>
        <v>Very good planned vs progress output indicator, regular frequency reporting</v>
      </c>
      <c r="S54" s="500"/>
      <c r="T54" s="500"/>
      <c r="U54" s="500"/>
      <c r="V54" s="500"/>
      <c r="W54" s="501"/>
      <c r="X54" s="400"/>
      <c r="Y54" s="94"/>
      <c r="Z54" s="95">
        <v>4</v>
      </c>
    </row>
    <row r="55" spans="1:30" ht="21.75" customHeight="1" x14ac:dyDescent="0.2">
      <c r="B55" s="58" t="s">
        <v>71</v>
      </c>
      <c r="C55" s="61">
        <v>3</v>
      </c>
      <c r="D55" s="498" t="s">
        <v>404</v>
      </c>
      <c r="E55" s="498"/>
      <c r="F55" s="498"/>
      <c r="G55" s="498"/>
      <c r="H55" s="498"/>
      <c r="I55" s="498"/>
      <c r="J55" s="498"/>
      <c r="K55" s="498"/>
      <c r="L55" s="400"/>
      <c r="M55" s="94"/>
      <c r="N55" s="95">
        <v>3</v>
      </c>
      <c r="O55" s="171"/>
      <c r="P55" s="58" t="s">
        <v>71</v>
      </c>
      <c r="Q55" s="61">
        <v>3</v>
      </c>
      <c r="R55" s="500" t="str">
        <f>R45</f>
        <v>Some planned vs progress outcome indicators are missing</v>
      </c>
      <c r="S55" s="500"/>
      <c r="T55" s="500"/>
      <c r="U55" s="500"/>
      <c r="V55" s="500"/>
      <c r="W55" s="501"/>
      <c r="X55" s="400"/>
      <c r="Y55" s="94">
        <v>4</v>
      </c>
      <c r="Z55" s="95">
        <v>3</v>
      </c>
    </row>
    <row r="56" spans="1:30" ht="20.25" customHeight="1" x14ac:dyDescent="0.2">
      <c r="B56" s="58" t="s">
        <v>73</v>
      </c>
      <c r="C56" s="61">
        <v>2</v>
      </c>
      <c r="D56" s="498" t="s">
        <v>405</v>
      </c>
      <c r="E56" s="498"/>
      <c r="F56" s="498"/>
      <c r="G56" s="498"/>
      <c r="H56" s="498"/>
      <c r="I56" s="498"/>
      <c r="J56" s="498"/>
      <c r="K56" s="498"/>
      <c r="L56" s="400"/>
      <c r="M56" s="94"/>
      <c r="N56" s="95">
        <v>2</v>
      </c>
      <c r="P56" s="58" t="s">
        <v>73</v>
      </c>
      <c r="Q56" s="61">
        <v>2</v>
      </c>
      <c r="R56" s="500" t="str">
        <f t="shared" ref="R56:R58" si="4">R46</f>
        <v xml:space="preserve">Average  quality of  reporting mechanisms, average frequency </v>
      </c>
      <c r="S56" s="500"/>
      <c r="T56" s="500"/>
      <c r="U56" s="500"/>
      <c r="V56" s="500"/>
      <c r="W56" s="501"/>
      <c r="X56" s="400"/>
      <c r="Y56" s="94"/>
      <c r="Z56" s="95">
        <v>2</v>
      </c>
    </row>
    <row r="57" spans="1:30" ht="27" customHeight="1" x14ac:dyDescent="0.2">
      <c r="B57" s="58" t="s">
        <v>214</v>
      </c>
      <c r="C57" s="61">
        <v>1</v>
      </c>
      <c r="D57" s="498" t="s">
        <v>406</v>
      </c>
      <c r="E57" s="498"/>
      <c r="F57" s="498"/>
      <c r="G57" s="498"/>
      <c r="H57" s="498"/>
      <c r="I57" s="498"/>
      <c r="J57" s="498"/>
      <c r="K57" s="498"/>
      <c r="L57" s="400"/>
      <c r="M57" s="94"/>
      <c r="N57" s="95">
        <v>1</v>
      </c>
      <c r="P57" s="58" t="s">
        <v>214</v>
      </c>
      <c r="Q57" s="61">
        <v>1</v>
      </c>
      <c r="R57" s="500" t="str">
        <f t="shared" si="4"/>
        <v>Bad quality of reports and/or frequency of reporting</v>
      </c>
      <c r="S57" s="500"/>
      <c r="T57" s="500"/>
      <c r="U57" s="500"/>
      <c r="V57" s="500"/>
      <c r="W57" s="501"/>
      <c r="X57" s="400"/>
      <c r="Y57" s="94"/>
      <c r="Z57" s="95">
        <v>1</v>
      </c>
    </row>
    <row r="58" spans="1:30" ht="28.5" customHeight="1" x14ac:dyDescent="0.2">
      <c r="B58" s="58" t="s">
        <v>215</v>
      </c>
      <c r="C58" s="61">
        <v>0</v>
      </c>
      <c r="D58" s="497" t="s">
        <v>407</v>
      </c>
      <c r="E58" s="497"/>
      <c r="F58" s="497"/>
      <c r="G58" s="497"/>
      <c r="H58" s="497"/>
      <c r="I58" s="497"/>
      <c r="J58" s="497"/>
      <c r="K58" s="497"/>
      <c r="L58" s="401"/>
      <c r="M58" s="96"/>
      <c r="N58" s="97">
        <v>0</v>
      </c>
      <c r="P58" s="58" t="s">
        <v>215</v>
      </c>
      <c r="Q58" s="61">
        <v>0</v>
      </c>
      <c r="R58" s="500" t="str">
        <f t="shared" si="4"/>
        <v>Non existant</v>
      </c>
      <c r="S58" s="500"/>
      <c r="T58" s="500"/>
      <c r="U58" s="500"/>
      <c r="V58" s="500"/>
      <c r="W58" s="501"/>
      <c r="X58" s="401"/>
      <c r="Y58" s="96"/>
      <c r="Z58" s="97">
        <v>0</v>
      </c>
    </row>
    <row r="59" spans="1:30" ht="42.75" customHeight="1" x14ac:dyDescent="0.2">
      <c r="B59" s="494" t="s">
        <v>383</v>
      </c>
      <c r="C59" s="494"/>
      <c r="D59" s="494"/>
      <c r="E59" s="494"/>
      <c r="F59" s="494"/>
      <c r="G59" s="494"/>
      <c r="H59" s="494"/>
      <c r="I59" s="494"/>
      <c r="J59" s="494"/>
      <c r="K59" s="494"/>
      <c r="L59"/>
      <c r="M59" s="50" t="s">
        <v>73</v>
      </c>
      <c r="N59" s="77">
        <f>(M54*N54+M55*N55+M56*N56+M57*N57+M58*N58)/SUM(M54:M58)</f>
        <v>4</v>
      </c>
      <c r="R59" s="494" t="str">
        <f>B59</f>
        <v>Take the average results from the questionnaires, national appointments and from the interviews</v>
      </c>
      <c r="S59" s="494"/>
      <c r="T59" s="494"/>
      <c r="U59" s="494"/>
      <c r="V59" s="494"/>
      <c r="W59" s="494"/>
      <c r="X59" s="179"/>
      <c r="Y59" s="50" t="s">
        <v>73</v>
      </c>
      <c r="Z59" s="77">
        <f>(Y54*Z54+Y55*Z55+Y56*Z56+Y57*Z57+Y58*Z58)/SUM(Y54:Y58)</f>
        <v>3</v>
      </c>
    </row>
    <row r="60" spans="1:30" x14ac:dyDescent="0.2">
      <c r="A60" s="50" t="s">
        <v>123</v>
      </c>
      <c r="B60" s="86" t="s">
        <v>408</v>
      </c>
      <c r="C60" s="58" t="s">
        <v>401</v>
      </c>
      <c r="D60" s="58"/>
      <c r="G60" s="50"/>
      <c r="I60" s="90" t="str">
        <f>B60</f>
        <v>2.3.1</v>
      </c>
      <c r="J60" s="50" t="s">
        <v>79</v>
      </c>
      <c r="K60" s="115" t="s">
        <v>3</v>
      </c>
      <c r="L60" s="115"/>
      <c r="M60" s="115"/>
      <c r="N60" s="115"/>
      <c r="P60" s="50" t="s">
        <v>123</v>
      </c>
      <c r="Q60" s="50" t="s">
        <v>409</v>
      </c>
      <c r="R60" s="58" t="s">
        <v>397</v>
      </c>
      <c r="V60" s="156" t="s">
        <v>46</v>
      </c>
      <c r="W60" s="90" t="str">
        <f>Q60</f>
        <v>2.3.2</v>
      </c>
      <c r="X60" s="50" t="s">
        <v>79</v>
      </c>
      <c r="Y60" s="115" t="s">
        <v>3</v>
      </c>
    </row>
    <row r="61" spans="1:30" ht="19.5" customHeight="1" x14ac:dyDescent="0.2">
      <c r="B61" s="185"/>
      <c r="C61" s="499" t="s">
        <v>402</v>
      </c>
      <c r="D61" s="499"/>
      <c r="E61" s="499"/>
      <c r="F61" s="185"/>
      <c r="G61" s="185"/>
      <c r="H61" s="185"/>
      <c r="I61" s="104">
        <v>0</v>
      </c>
      <c r="J61" s="81">
        <v>0.5</v>
      </c>
      <c r="K61" s="114">
        <f>I61*J61</f>
        <v>0</v>
      </c>
      <c r="R61" s="58"/>
      <c r="W61" s="104">
        <v>0</v>
      </c>
      <c r="X61" s="81">
        <v>0.5</v>
      </c>
      <c r="Y61" s="114">
        <f>W61*X61</f>
        <v>0</v>
      </c>
      <c r="AB61" s="357" t="s">
        <v>410</v>
      </c>
      <c r="AC61" s="379"/>
      <c r="AD61" s="101">
        <f>K61+Y61</f>
        <v>0</v>
      </c>
    </row>
    <row r="63" spans="1:30" ht="18" customHeight="1" x14ac:dyDescent="0.2">
      <c r="A63" s="413" t="str">
        <f>Criteria1.1.1!D78</f>
        <v>Private  Sector Development Competitiveness</v>
      </c>
      <c r="B63" s="411"/>
      <c r="C63" s="411"/>
      <c r="D63" s="411"/>
      <c r="E63" s="73"/>
      <c r="F63" s="73"/>
      <c r="G63" s="73"/>
      <c r="H63" s="73"/>
      <c r="I63" s="73"/>
      <c r="J63" s="73"/>
      <c r="K63" s="116"/>
      <c r="L63" s="399" t="s">
        <v>150</v>
      </c>
      <c r="M63" s="184" t="s">
        <v>149</v>
      </c>
      <c r="N63" s="92" t="s">
        <v>19</v>
      </c>
      <c r="O63" s="213"/>
      <c r="P63" s="72"/>
      <c r="Q63" s="72" t="s">
        <v>19</v>
      </c>
      <c r="R63" s="72"/>
      <c r="S63" s="416"/>
      <c r="T63" s="416"/>
      <c r="U63" s="416"/>
      <c r="V63" s="416"/>
      <c r="W63" s="72"/>
      <c r="X63" s="399" t="s">
        <v>150</v>
      </c>
      <c r="Y63" s="184" t="s">
        <v>149</v>
      </c>
      <c r="Z63" s="184" t="s">
        <v>19</v>
      </c>
    </row>
    <row r="64" spans="1:30" ht="27" customHeight="1" x14ac:dyDescent="0.2">
      <c r="A64" s="50"/>
      <c r="B64" s="58" t="s">
        <v>69</v>
      </c>
      <c r="C64" s="61">
        <v>4</v>
      </c>
      <c r="D64" s="498" t="s">
        <v>403</v>
      </c>
      <c r="E64" s="498"/>
      <c r="F64" s="498"/>
      <c r="G64" s="498"/>
      <c r="H64" s="498"/>
      <c r="I64" s="498"/>
      <c r="J64" s="498"/>
      <c r="K64" s="498"/>
      <c r="L64" s="400"/>
      <c r="M64" s="94"/>
      <c r="N64" s="95">
        <v>4</v>
      </c>
      <c r="O64" s="213"/>
      <c r="P64" s="58" t="s">
        <v>69</v>
      </c>
      <c r="Q64" s="61">
        <v>4</v>
      </c>
      <c r="R64" s="500" t="str">
        <f>R54</f>
        <v>Very good planned vs progress output indicator, regular frequency reporting</v>
      </c>
      <c r="S64" s="500"/>
      <c r="T64" s="500"/>
      <c r="U64" s="500"/>
      <c r="V64" s="500"/>
      <c r="W64" s="501"/>
      <c r="X64" s="400"/>
      <c r="Y64" s="94"/>
      <c r="Z64" s="95">
        <v>4</v>
      </c>
    </row>
    <row r="65" spans="1:30" ht="21.75" customHeight="1" x14ac:dyDescent="0.2">
      <c r="B65" s="58" t="s">
        <v>71</v>
      </c>
      <c r="C65" s="61">
        <v>3</v>
      </c>
      <c r="D65" s="498" t="s">
        <v>404</v>
      </c>
      <c r="E65" s="498"/>
      <c r="F65" s="498"/>
      <c r="G65" s="498"/>
      <c r="H65" s="498"/>
      <c r="I65" s="498"/>
      <c r="J65" s="498"/>
      <c r="K65" s="498"/>
      <c r="L65" s="400"/>
      <c r="M65" s="94"/>
      <c r="N65" s="95">
        <v>3</v>
      </c>
      <c r="O65" s="213"/>
      <c r="P65" s="58" t="s">
        <v>71</v>
      </c>
      <c r="Q65" s="61">
        <v>3</v>
      </c>
      <c r="R65" s="500" t="str">
        <f>R55</f>
        <v>Some planned vs progress outcome indicators are missing</v>
      </c>
      <c r="S65" s="500"/>
      <c r="T65" s="500"/>
      <c r="U65" s="500"/>
      <c r="V65" s="500"/>
      <c r="W65" s="501"/>
      <c r="X65" s="400"/>
      <c r="Y65" s="94">
        <v>2</v>
      </c>
      <c r="Z65" s="95">
        <v>3</v>
      </c>
    </row>
    <row r="66" spans="1:30" ht="20.25" customHeight="1" x14ac:dyDescent="0.2">
      <c r="B66" s="58" t="s">
        <v>73</v>
      </c>
      <c r="C66" s="61">
        <v>2</v>
      </c>
      <c r="D66" s="498" t="s">
        <v>405</v>
      </c>
      <c r="E66" s="498"/>
      <c r="F66" s="498"/>
      <c r="G66" s="498"/>
      <c r="H66" s="498"/>
      <c r="I66" s="498"/>
      <c r="J66" s="498"/>
      <c r="K66" s="498"/>
      <c r="L66" s="400"/>
      <c r="M66" s="94">
        <v>2</v>
      </c>
      <c r="N66" s="95">
        <v>2</v>
      </c>
      <c r="P66" s="58" t="s">
        <v>73</v>
      </c>
      <c r="Q66" s="61">
        <v>2</v>
      </c>
      <c r="R66" s="500" t="str">
        <f t="shared" ref="R66:R68" si="5">R56</f>
        <v xml:space="preserve">Average  quality of  reporting mechanisms, average frequency </v>
      </c>
      <c r="S66" s="500"/>
      <c r="T66" s="500"/>
      <c r="U66" s="500"/>
      <c r="V66" s="500"/>
      <c r="W66" s="501"/>
      <c r="X66" s="400"/>
      <c r="Y66" s="94"/>
      <c r="Z66" s="95">
        <v>2</v>
      </c>
    </row>
    <row r="67" spans="1:30" ht="27" customHeight="1" x14ac:dyDescent="0.2">
      <c r="B67" s="58" t="s">
        <v>214</v>
      </c>
      <c r="C67" s="61">
        <v>1</v>
      </c>
      <c r="D67" s="498" t="s">
        <v>406</v>
      </c>
      <c r="E67" s="498"/>
      <c r="F67" s="498"/>
      <c r="G67" s="498"/>
      <c r="H67" s="498"/>
      <c r="I67" s="498"/>
      <c r="J67" s="498"/>
      <c r="K67" s="498"/>
      <c r="L67" s="400"/>
      <c r="M67" s="94"/>
      <c r="N67" s="95">
        <v>1</v>
      </c>
      <c r="P67" s="58" t="s">
        <v>214</v>
      </c>
      <c r="Q67" s="61">
        <v>1</v>
      </c>
      <c r="R67" s="500" t="str">
        <f t="shared" si="5"/>
        <v>Bad quality of reports and/or frequency of reporting</v>
      </c>
      <c r="S67" s="500"/>
      <c r="T67" s="500"/>
      <c r="U67" s="500"/>
      <c r="V67" s="500"/>
      <c r="W67" s="501"/>
      <c r="X67" s="400"/>
      <c r="Y67" s="94"/>
      <c r="Z67" s="95">
        <v>1</v>
      </c>
    </row>
    <row r="68" spans="1:30" ht="28.5" customHeight="1" x14ac:dyDescent="0.2">
      <c r="B68" s="58" t="s">
        <v>215</v>
      </c>
      <c r="C68" s="61">
        <v>0</v>
      </c>
      <c r="D68" s="497" t="s">
        <v>407</v>
      </c>
      <c r="E68" s="497"/>
      <c r="F68" s="497"/>
      <c r="G68" s="497"/>
      <c r="H68" s="497"/>
      <c r="I68" s="497"/>
      <c r="J68" s="497"/>
      <c r="K68" s="497"/>
      <c r="L68" s="401"/>
      <c r="M68" s="96"/>
      <c r="N68" s="97">
        <v>0</v>
      </c>
      <c r="P68" s="58" t="s">
        <v>215</v>
      </c>
      <c r="Q68" s="61">
        <v>0</v>
      </c>
      <c r="R68" s="500" t="str">
        <f t="shared" si="5"/>
        <v>Non existant</v>
      </c>
      <c r="S68" s="500"/>
      <c r="T68" s="500"/>
      <c r="U68" s="500"/>
      <c r="V68" s="500"/>
      <c r="W68" s="501"/>
      <c r="X68" s="401"/>
      <c r="Y68" s="96"/>
      <c r="Z68" s="97">
        <v>0</v>
      </c>
    </row>
    <row r="69" spans="1:30" ht="42.75" customHeight="1" x14ac:dyDescent="0.2">
      <c r="B69" s="494" t="s">
        <v>383</v>
      </c>
      <c r="C69" s="494"/>
      <c r="D69" s="494"/>
      <c r="E69" s="494"/>
      <c r="F69" s="494"/>
      <c r="G69" s="494"/>
      <c r="H69" s="494"/>
      <c r="I69" s="494"/>
      <c r="J69" s="494"/>
      <c r="K69" s="494"/>
      <c r="L69"/>
      <c r="M69" s="50" t="s">
        <v>73</v>
      </c>
      <c r="N69" s="77">
        <f>(M64*N64+M65*N65+M66*N66+M67*N67+M68*N68)/SUM(M64:M68)</f>
        <v>2</v>
      </c>
      <c r="R69" s="494" t="str">
        <f>B69</f>
        <v>Take the average results from the questionnaires, national appointments and from the interviews</v>
      </c>
      <c r="S69" s="494"/>
      <c r="T69" s="494"/>
      <c r="U69" s="494"/>
      <c r="V69" s="494"/>
      <c r="W69" s="494"/>
      <c r="X69" s="217"/>
      <c r="Y69" s="50" t="s">
        <v>73</v>
      </c>
      <c r="Z69" s="77">
        <f>(Y64*Z64+Y65*Z65+Y66*Z66+Y67*Z67+Y68*Z68)/SUM(Y64:Y68)</f>
        <v>3</v>
      </c>
    </row>
    <row r="70" spans="1:30" x14ac:dyDescent="0.2">
      <c r="A70" s="50" t="s">
        <v>123</v>
      </c>
      <c r="B70" s="86" t="s">
        <v>408</v>
      </c>
      <c r="C70" s="58" t="s">
        <v>401</v>
      </c>
      <c r="D70" s="58"/>
      <c r="G70" s="50"/>
      <c r="I70" s="90" t="str">
        <f>B70</f>
        <v>2.3.1</v>
      </c>
      <c r="J70" s="50" t="s">
        <v>79</v>
      </c>
      <c r="K70" s="115" t="s">
        <v>3</v>
      </c>
      <c r="L70" s="115"/>
      <c r="M70" s="115"/>
      <c r="N70" s="115"/>
      <c r="P70" s="50" t="s">
        <v>123</v>
      </c>
      <c r="Q70" s="50" t="s">
        <v>409</v>
      </c>
      <c r="R70" s="58" t="s">
        <v>397</v>
      </c>
      <c r="V70" s="156" t="s">
        <v>46</v>
      </c>
      <c r="W70" s="90" t="str">
        <f>Q70</f>
        <v>2.3.2</v>
      </c>
      <c r="X70" s="50" t="s">
        <v>79</v>
      </c>
      <c r="Y70" s="115" t="s">
        <v>3</v>
      </c>
    </row>
    <row r="71" spans="1:30" ht="19.5" customHeight="1" x14ac:dyDescent="0.2">
      <c r="B71" s="218"/>
      <c r="C71" s="499" t="s">
        <v>402</v>
      </c>
      <c r="D71" s="499"/>
      <c r="E71" s="499"/>
      <c r="F71" s="218"/>
      <c r="G71" s="218"/>
      <c r="H71" s="218"/>
      <c r="I71" s="104">
        <v>0</v>
      </c>
      <c r="J71" s="81">
        <v>0.5</v>
      </c>
      <c r="K71" s="114">
        <f>I71*J71</f>
        <v>0</v>
      </c>
      <c r="R71" s="58"/>
      <c r="W71" s="104">
        <v>1</v>
      </c>
      <c r="X71" s="81">
        <v>0.5</v>
      </c>
      <c r="Y71" s="114">
        <f>W71*X71</f>
        <v>0.5</v>
      </c>
      <c r="AB71" s="357" t="s">
        <v>410</v>
      </c>
      <c r="AC71" s="379"/>
      <c r="AD71" s="101">
        <f>K71+Y71</f>
        <v>0.5</v>
      </c>
    </row>
    <row r="73" spans="1:30" ht="18" customHeight="1" x14ac:dyDescent="0.2">
      <c r="A73" s="414">
        <f>Criteria1.1.1!D89</f>
        <v>0</v>
      </c>
      <c r="B73" s="415"/>
      <c r="C73" s="415"/>
      <c r="D73" s="415"/>
      <c r="E73" s="73"/>
      <c r="F73" s="73"/>
      <c r="G73" s="73"/>
      <c r="H73" s="73"/>
      <c r="I73" s="73"/>
      <c r="J73" s="73"/>
      <c r="K73" s="116"/>
      <c r="L73" s="399" t="s">
        <v>150</v>
      </c>
      <c r="M73" s="184" t="s">
        <v>149</v>
      </c>
      <c r="N73" s="92" t="s">
        <v>19</v>
      </c>
      <c r="O73" s="213"/>
      <c r="P73" s="72"/>
      <c r="Q73" s="72" t="s">
        <v>19</v>
      </c>
      <c r="R73" s="72"/>
      <c r="S73" s="416"/>
      <c r="T73" s="416"/>
      <c r="U73" s="416"/>
      <c r="V73" s="416"/>
      <c r="W73" s="72"/>
      <c r="X73" s="399" t="s">
        <v>150</v>
      </c>
      <c r="Y73" s="184" t="s">
        <v>149</v>
      </c>
      <c r="Z73" s="184" t="s">
        <v>19</v>
      </c>
    </row>
    <row r="74" spans="1:30" ht="27" customHeight="1" x14ac:dyDescent="0.2">
      <c r="A74" s="50"/>
      <c r="B74" s="58" t="s">
        <v>69</v>
      </c>
      <c r="C74" s="61">
        <v>4</v>
      </c>
      <c r="D74" s="498" t="s">
        <v>403</v>
      </c>
      <c r="E74" s="498"/>
      <c r="F74" s="498"/>
      <c r="G74" s="498"/>
      <c r="H74" s="498"/>
      <c r="I74" s="498"/>
      <c r="J74" s="498"/>
      <c r="K74" s="498"/>
      <c r="L74" s="400"/>
      <c r="M74" s="94">
        <v>1</v>
      </c>
      <c r="N74" s="95">
        <v>4</v>
      </c>
      <c r="O74" s="213"/>
      <c r="P74" s="58" t="s">
        <v>69</v>
      </c>
      <c r="Q74" s="61">
        <v>4</v>
      </c>
      <c r="R74" s="500" t="str">
        <f>R64</f>
        <v>Very good planned vs progress output indicator, regular frequency reporting</v>
      </c>
      <c r="S74" s="500"/>
      <c r="T74" s="500"/>
      <c r="U74" s="500"/>
      <c r="V74" s="500"/>
      <c r="W74" s="501"/>
      <c r="X74" s="400"/>
      <c r="Y74" s="94">
        <v>1</v>
      </c>
      <c r="Z74" s="95">
        <v>4</v>
      </c>
    </row>
    <row r="75" spans="1:30" ht="21.75" customHeight="1" x14ac:dyDescent="0.2">
      <c r="B75" s="58" t="s">
        <v>71</v>
      </c>
      <c r="C75" s="61">
        <v>3</v>
      </c>
      <c r="D75" s="498" t="s">
        <v>404</v>
      </c>
      <c r="E75" s="498"/>
      <c r="F75" s="498"/>
      <c r="G75" s="498"/>
      <c r="H75" s="498"/>
      <c r="I75" s="498"/>
      <c r="J75" s="498"/>
      <c r="K75" s="498"/>
      <c r="L75" s="400"/>
      <c r="M75" s="94">
        <v>1</v>
      </c>
      <c r="N75" s="95">
        <v>3</v>
      </c>
      <c r="O75" s="213"/>
      <c r="P75" s="58" t="s">
        <v>71</v>
      </c>
      <c r="Q75" s="61">
        <v>3</v>
      </c>
      <c r="R75" s="500" t="str">
        <f>R65</f>
        <v>Some planned vs progress outcome indicators are missing</v>
      </c>
      <c r="S75" s="500"/>
      <c r="T75" s="500"/>
      <c r="U75" s="500"/>
      <c r="V75" s="500"/>
      <c r="W75" s="501"/>
      <c r="X75" s="400"/>
      <c r="Y75" s="94">
        <v>3</v>
      </c>
      <c r="Z75" s="95">
        <v>3</v>
      </c>
    </row>
    <row r="76" spans="1:30" ht="20.25" customHeight="1" x14ac:dyDescent="0.2">
      <c r="B76" s="58" t="s">
        <v>73</v>
      </c>
      <c r="C76" s="61">
        <v>2</v>
      </c>
      <c r="D76" s="498" t="s">
        <v>405</v>
      </c>
      <c r="E76" s="498"/>
      <c r="F76" s="498"/>
      <c r="G76" s="498"/>
      <c r="H76" s="498"/>
      <c r="I76" s="498"/>
      <c r="J76" s="498"/>
      <c r="K76" s="498"/>
      <c r="L76" s="400"/>
      <c r="M76" s="94">
        <v>1</v>
      </c>
      <c r="N76" s="95">
        <v>2</v>
      </c>
      <c r="P76" s="58" t="s">
        <v>73</v>
      </c>
      <c r="Q76" s="61">
        <v>2</v>
      </c>
      <c r="R76" s="500" t="str">
        <f t="shared" ref="R76:R78" si="6">R66</f>
        <v xml:space="preserve">Average  quality of  reporting mechanisms, average frequency </v>
      </c>
      <c r="S76" s="500"/>
      <c r="T76" s="500"/>
      <c r="U76" s="500"/>
      <c r="V76" s="500"/>
      <c r="W76" s="501"/>
      <c r="X76" s="400"/>
      <c r="Y76" s="94"/>
      <c r="Z76" s="95">
        <v>2</v>
      </c>
    </row>
    <row r="77" spans="1:30" ht="27" customHeight="1" x14ac:dyDescent="0.2">
      <c r="B77" s="58" t="s">
        <v>214</v>
      </c>
      <c r="C77" s="61">
        <v>1</v>
      </c>
      <c r="D77" s="498" t="s">
        <v>406</v>
      </c>
      <c r="E77" s="498"/>
      <c r="F77" s="498"/>
      <c r="G77" s="498"/>
      <c r="H77" s="498"/>
      <c r="I77" s="498"/>
      <c r="J77" s="498"/>
      <c r="K77" s="498"/>
      <c r="L77" s="400"/>
      <c r="M77" s="94">
        <v>1</v>
      </c>
      <c r="N77" s="95">
        <v>1</v>
      </c>
      <c r="P77" s="58" t="s">
        <v>214</v>
      </c>
      <c r="Q77" s="61">
        <v>1</v>
      </c>
      <c r="R77" s="500" t="str">
        <f t="shared" si="6"/>
        <v>Bad quality of reports and/or frequency of reporting</v>
      </c>
      <c r="S77" s="500"/>
      <c r="T77" s="500"/>
      <c r="U77" s="500"/>
      <c r="V77" s="500"/>
      <c r="W77" s="501"/>
      <c r="X77" s="400"/>
      <c r="Y77" s="94"/>
      <c r="Z77" s="95">
        <v>1</v>
      </c>
    </row>
    <row r="78" spans="1:30" ht="28.5" customHeight="1" x14ac:dyDescent="0.2">
      <c r="B78" s="58" t="s">
        <v>215</v>
      </c>
      <c r="C78" s="61">
        <v>0</v>
      </c>
      <c r="D78" s="497" t="s">
        <v>407</v>
      </c>
      <c r="E78" s="497"/>
      <c r="F78" s="497"/>
      <c r="G78" s="497"/>
      <c r="H78" s="497"/>
      <c r="I78" s="497"/>
      <c r="J78" s="497"/>
      <c r="K78" s="497"/>
      <c r="L78" s="401"/>
      <c r="M78" s="96">
        <v>1</v>
      </c>
      <c r="N78" s="97">
        <v>0</v>
      </c>
      <c r="P78" s="58" t="s">
        <v>215</v>
      </c>
      <c r="Q78" s="61">
        <v>0</v>
      </c>
      <c r="R78" s="500" t="str">
        <f t="shared" si="6"/>
        <v>Non existant</v>
      </c>
      <c r="S78" s="500"/>
      <c r="T78" s="500"/>
      <c r="U78" s="500"/>
      <c r="V78" s="500"/>
      <c r="W78" s="501"/>
      <c r="X78" s="401"/>
      <c r="Y78" s="96"/>
      <c r="Z78" s="97">
        <v>0</v>
      </c>
    </row>
    <row r="79" spans="1:30" ht="42.75" customHeight="1" x14ac:dyDescent="0.2">
      <c r="B79" s="494" t="s">
        <v>383</v>
      </c>
      <c r="C79" s="494"/>
      <c r="D79" s="494"/>
      <c r="E79" s="494"/>
      <c r="F79" s="494"/>
      <c r="G79" s="494"/>
      <c r="H79" s="494"/>
      <c r="I79" s="494"/>
      <c r="J79" s="494"/>
      <c r="K79" s="494"/>
      <c r="L79"/>
      <c r="M79" s="50" t="s">
        <v>73</v>
      </c>
      <c r="N79" s="77">
        <f>(M74*N74+M75*N75+M76*N76+M77*N77+M78*N78)/SUM(M74:M78)</f>
        <v>2</v>
      </c>
      <c r="R79" s="494" t="str">
        <f>B79</f>
        <v>Take the average results from the questionnaires, national appointments and from the interviews</v>
      </c>
      <c r="S79" s="494"/>
      <c r="T79" s="494"/>
      <c r="U79" s="494"/>
      <c r="V79" s="494"/>
      <c r="W79" s="494"/>
      <c r="X79" s="217"/>
      <c r="Y79" s="50" t="s">
        <v>73</v>
      </c>
      <c r="Z79" s="77">
        <f>(Y74*Z74+Y75*Z75+Y76*Z76+Y77*Z77+Y78*Z78)/SUM(Y74:Y78)</f>
        <v>3.25</v>
      </c>
    </row>
    <row r="80" spans="1:30" x14ac:dyDescent="0.2">
      <c r="A80" s="50" t="s">
        <v>123</v>
      </c>
      <c r="B80" s="86" t="s">
        <v>408</v>
      </c>
      <c r="C80" s="58" t="s">
        <v>401</v>
      </c>
      <c r="D80" s="58"/>
      <c r="G80" s="50"/>
      <c r="I80" s="90" t="str">
        <f>B80</f>
        <v>2.3.1</v>
      </c>
      <c r="J80" s="50" t="s">
        <v>79</v>
      </c>
      <c r="K80" s="115" t="s">
        <v>3</v>
      </c>
      <c r="L80" s="115"/>
      <c r="M80" s="115"/>
      <c r="N80" s="115"/>
      <c r="P80" s="50" t="s">
        <v>123</v>
      </c>
      <c r="Q80" s="50" t="s">
        <v>409</v>
      </c>
      <c r="R80" s="58" t="s">
        <v>397</v>
      </c>
      <c r="V80" s="156" t="s">
        <v>46</v>
      </c>
      <c r="W80" s="90" t="str">
        <f>Q80</f>
        <v>2.3.2</v>
      </c>
      <c r="X80" s="50" t="s">
        <v>79</v>
      </c>
      <c r="Y80" s="115" t="s">
        <v>3</v>
      </c>
    </row>
    <row r="81" spans="1:30" ht="19.5" customHeight="1" x14ac:dyDescent="0.2">
      <c r="B81" s="218"/>
      <c r="C81" s="499" t="s">
        <v>402</v>
      </c>
      <c r="D81" s="499"/>
      <c r="E81" s="499"/>
      <c r="F81" s="218"/>
      <c r="G81" s="218"/>
      <c r="H81" s="218"/>
      <c r="I81" s="104">
        <v>4</v>
      </c>
      <c r="J81" s="81">
        <v>0.5</v>
      </c>
      <c r="K81" s="114">
        <f>I81*J81</f>
        <v>2</v>
      </c>
      <c r="R81" s="58"/>
      <c r="W81" s="104">
        <f>Z79</f>
        <v>3.25</v>
      </c>
      <c r="X81" s="81">
        <v>0.5</v>
      </c>
      <c r="Y81" s="114">
        <f>W81*X81</f>
        <v>1.625</v>
      </c>
      <c r="AB81" s="357" t="s">
        <v>410</v>
      </c>
      <c r="AC81" s="379"/>
      <c r="AD81" s="101">
        <f>K81+Y81</f>
        <v>3.625</v>
      </c>
    </row>
    <row r="83" spans="1:30" ht="18" customHeight="1" x14ac:dyDescent="0.2">
      <c r="A83" s="414">
        <f>Criteria1.1.1!D104</f>
        <v>0</v>
      </c>
      <c r="B83" s="415"/>
      <c r="C83" s="415"/>
      <c r="D83" s="415"/>
      <c r="E83" s="73"/>
      <c r="F83" s="73"/>
      <c r="G83" s="73"/>
      <c r="H83" s="73"/>
      <c r="I83" s="73"/>
      <c r="J83" s="73"/>
      <c r="K83" s="116"/>
      <c r="L83" s="399" t="s">
        <v>150</v>
      </c>
      <c r="M83" s="184" t="s">
        <v>149</v>
      </c>
      <c r="N83" s="92" t="s">
        <v>19</v>
      </c>
      <c r="O83" s="213"/>
      <c r="P83" s="72"/>
      <c r="Q83" s="72" t="s">
        <v>19</v>
      </c>
      <c r="R83" s="72"/>
      <c r="S83" s="416"/>
      <c r="T83" s="416"/>
      <c r="U83" s="416"/>
      <c r="V83" s="416"/>
      <c r="W83" s="72"/>
      <c r="X83" s="399" t="s">
        <v>150</v>
      </c>
      <c r="Y83" s="184" t="s">
        <v>149</v>
      </c>
      <c r="Z83" s="184" t="s">
        <v>19</v>
      </c>
    </row>
    <row r="84" spans="1:30" ht="27" customHeight="1" x14ac:dyDescent="0.2">
      <c r="A84" s="50"/>
      <c r="B84" s="58" t="s">
        <v>69</v>
      </c>
      <c r="C84" s="61">
        <v>4</v>
      </c>
      <c r="D84" s="498" t="s">
        <v>403</v>
      </c>
      <c r="E84" s="498"/>
      <c r="F84" s="498"/>
      <c r="G84" s="498"/>
      <c r="H84" s="498"/>
      <c r="I84" s="498"/>
      <c r="J84" s="498"/>
      <c r="K84" s="498"/>
      <c r="L84" s="400"/>
      <c r="M84" s="94">
        <v>1</v>
      </c>
      <c r="N84" s="95">
        <v>4</v>
      </c>
      <c r="O84" s="213"/>
      <c r="P84" s="58" t="s">
        <v>69</v>
      </c>
      <c r="Q84" s="61">
        <v>4</v>
      </c>
      <c r="R84" s="500" t="str">
        <f>R74</f>
        <v>Very good planned vs progress output indicator, regular frequency reporting</v>
      </c>
      <c r="S84" s="500"/>
      <c r="T84" s="500"/>
      <c r="U84" s="500"/>
      <c r="V84" s="500"/>
      <c r="W84" s="501"/>
      <c r="X84" s="400"/>
      <c r="Y84" s="94">
        <v>1</v>
      </c>
      <c r="Z84" s="95">
        <v>4</v>
      </c>
    </row>
    <row r="85" spans="1:30" ht="21.75" customHeight="1" x14ac:dyDescent="0.2">
      <c r="B85" s="58" t="s">
        <v>71</v>
      </c>
      <c r="C85" s="61">
        <v>3</v>
      </c>
      <c r="D85" s="498" t="s">
        <v>404</v>
      </c>
      <c r="E85" s="498"/>
      <c r="F85" s="498"/>
      <c r="G85" s="498"/>
      <c r="H85" s="498"/>
      <c r="I85" s="498"/>
      <c r="J85" s="498"/>
      <c r="K85" s="498"/>
      <c r="L85" s="400"/>
      <c r="M85" s="94">
        <v>1</v>
      </c>
      <c r="N85" s="95">
        <v>3</v>
      </c>
      <c r="O85" s="213"/>
      <c r="P85" s="58" t="s">
        <v>71</v>
      </c>
      <c r="Q85" s="61">
        <v>3</v>
      </c>
      <c r="R85" s="500" t="str">
        <f>R75</f>
        <v>Some planned vs progress outcome indicators are missing</v>
      </c>
      <c r="S85" s="500"/>
      <c r="T85" s="500"/>
      <c r="U85" s="500"/>
      <c r="V85" s="500"/>
      <c r="W85" s="501"/>
      <c r="X85" s="400"/>
      <c r="Y85" s="94">
        <v>1</v>
      </c>
      <c r="Z85" s="95">
        <v>3</v>
      </c>
    </row>
    <row r="86" spans="1:30" ht="20.25" customHeight="1" x14ac:dyDescent="0.2">
      <c r="B86" s="58" t="s">
        <v>73</v>
      </c>
      <c r="C86" s="61">
        <v>2</v>
      </c>
      <c r="D86" s="498" t="s">
        <v>405</v>
      </c>
      <c r="E86" s="498"/>
      <c r="F86" s="498"/>
      <c r="G86" s="498"/>
      <c r="H86" s="498"/>
      <c r="I86" s="498"/>
      <c r="J86" s="498"/>
      <c r="K86" s="498"/>
      <c r="L86" s="400"/>
      <c r="M86" s="94">
        <v>1</v>
      </c>
      <c r="N86" s="95">
        <v>2</v>
      </c>
      <c r="P86" s="58" t="s">
        <v>73</v>
      </c>
      <c r="Q86" s="61">
        <v>2</v>
      </c>
      <c r="R86" s="500" t="str">
        <f t="shared" ref="R86:R88" si="7">R76</f>
        <v xml:space="preserve">Average  quality of  reporting mechanisms, average frequency </v>
      </c>
      <c r="S86" s="500"/>
      <c r="T86" s="500"/>
      <c r="U86" s="500"/>
      <c r="V86" s="500"/>
      <c r="W86" s="501"/>
      <c r="X86" s="400"/>
      <c r="Y86" s="94">
        <v>1</v>
      </c>
      <c r="Z86" s="95">
        <v>2</v>
      </c>
    </row>
    <row r="87" spans="1:30" ht="27" customHeight="1" x14ac:dyDescent="0.2">
      <c r="B87" s="58" t="s">
        <v>214</v>
      </c>
      <c r="C87" s="61">
        <v>1</v>
      </c>
      <c r="D87" s="498" t="s">
        <v>406</v>
      </c>
      <c r="E87" s="498"/>
      <c r="F87" s="498"/>
      <c r="G87" s="498"/>
      <c r="H87" s="498"/>
      <c r="I87" s="498"/>
      <c r="J87" s="498"/>
      <c r="K87" s="498"/>
      <c r="L87" s="400"/>
      <c r="M87" s="94">
        <v>1</v>
      </c>
      <c r="N87" s="95">
        <v>1</v>
      </c>
      <c r="P87" s="58" t="s">
        <v>214</v>
      </c>
      <c r="Q87" s="61">
        <v>1</v>
      </c>
      <c r="R87" s="500" t="str">
        <f t="shared" si="7"/>
        <v>Bad quality of reports and/or frequency of reporting</v>
      </c>
      <c r="S87" s="500"/>
      <c r="T87" s="500"/>
      <c r="U87" s="500"/>
      <c r="V87" s="500"/>
      <c r="W87" s="501"/>
      <c r="X87" s="400"/>
      <c r="Y87" s="94">
        <v>1</v>
      </c>
      <c r="Z87" s="95">
        <v>1</v>
      </c>
    </row>
    <row r="88" spans="1:30" ht="28.5" customHeight="1" x14ac:dyDescent="0.2">
      <c r="B88" s="58" t="s">
        <v>215</v>
      </c>
      <c r="C88" s="61">
        <v>0</v>
      </c>
      <c r="D88" s="497" t="s">
        <v>407</v>
      </c>
      <c r="E88" s="497"/>
      <c r="F88" s="497"/>
      <c r="G88" s="497"/>
      <c r="H88" s="497"/>
      <c r="I88" s="497"/>
      <c r="J88" s="497"/>
      <c r="K88" s="497"/>
      <c r="L88" s="401"/>
      <c r="M88" s="96">
        <v>1</v>
      </c>
      <c r="N88" s="97">
        <v>0</v>
      </c>
      <c r="P88" s="58" t="s">
        <v>215</v>
      </c>
      <c r="Q88" s="61">
        <v>0</v>
      </c>
      <c r="R88" s="500" t="str">
        <f t="shared" si="7"/>
        <v>Non existant</v>
      </c>
      <c r="S88" s="500"/>
      <c r="T88" s="500"/>
      <c r="U88" s="500"/>
      <c r="V88" s="500"/>
      <c r="W88" s="501"/>
      <c r="X88" s="401"/>
      <c r="Y88" s="96">
        <v>1</v>
      </c>
      <c r="Z88" s="97">
        <v>0</v>
      </c>
    </row>
    <row r="89" spans="1:30" ht="42.75" customHeight="1" x14ac:dyDescent="0.2">
      <c r="B89" s="494" t="s">
        <v>383</v>
      </c>
      <c r="C89" s="494"/>
      <c r="D89" s="494"/>
      <c r="E89" s="494"/>
      <c r="F89" s="494"/>
      <c r="G89" s="494"/>
      <c r="H89" s="494"/>
      <c r="I89" s="494"/>
      <c r="J89" s="494"/>
      <c r="K89" s="494"/>
      <c r="L89"/>
      <c r="M89" s="50" t="s">
        <v>73</v>
      </c>
      <c r="N89" s="77">
        <f>(M84*N84+M85*N85+M86*N86+M87*N87+M88*N88)/SUM(M84:M88)</f>
        <v>2</v>
      </c>
      <c r="R89" s="494" t="str">
        <f>B89</f>
        <v>Take the average results from the questionnaires, national appointments and from the interviews</v>
      </c>
      <c r="S89" s="494"/>
      <c r="T89" s="494"/>
      <c r="U89" s="494"/>
      <c r="V89" s="494"/>
      <c r="W89" s="494"/>
      <c r="X89" s="217"/>
      <c r="Y89" s="50" t="s">
        <v>73</v>
      </c>
      <c r="Z89" s="77">
        <f>(Y84*Z84+Y85*Z85+Y86*Z86+Y87*Z87+Y88*Z88)/SUM(Y84:Y88)</f>
        <v>2</v>
      </c>
    </row>
    <row r="90" spans="1:30" x14ac:dyDescent="0.2">
      <c r="A90" s="50" t="s">
        <v>123</v>
      </c>
      <c r="B90" s="86" t="s">
        <v>408</v>
      </c>
      <c r="C90" s="58" t="s">
        <v>401</v>
      </c>
      <c r="D90" s="58"/>
      <c r="G90" s="50"/>
      <c r="I90" s="90" t="str">
        <f>B90</f>
        <v>2.3.1</v>
      </c>
      <c r="J90" s="50" t="s">
        <v>79</v>
      </c>
      <c r="K90" s="115" t="s">
        <v>3</v>
      </c>
      <c r="L90" s="115"/>
      <c r="M90" s="115"/>
      <c r="N90" s="115"/>
      <c r="P90" s="50" t="s">
        <v>123</v>
      </c>
      <c r="Q90" s="50" t="s">
        <v>409</v>
      </c>
      <c r="R90" s="58" t="s">
        <v>397</v>
      </c>
      <c r="V90" s="156" t="s">
        <v>46</v>
      </c>
      <c r="W90" s="90" t="str">
        <f>Q90</f>
        <v>2.3.2</v>
      </c>
      <c r="X90" s="50" t="s">
        <v>79</v>
      </c>
      <c r="Y90" s="115" t="s">
        <v>3</v>
      </c>
    </row>
    <row r="91" spans="1:30" ht="19.5" customHeight="1" x14ac:dyDescent="0.2">
      <c r="B91" s="218"/>
      <c r="C91" s="499" t="s">
        <v>402</v>
      </c>
      <c r="D91" s="499"/>
      <c r="E91" s="499"/>
      <c r="F91" s="218"/>
      <c r="G91" s="218"/>
      <c r="H91" s="218"/>
      <c r="I91" s="104">
        <f>N89</f>
        <v>2</v>
      </c>
      <c r="J91" s="81">
        <v>0.5</v>
      </c>
      <c r="K91" s="114">
        <f>I91*J91</f>
        <v>1</v>
      </c>
      <c r="R91" s="58"/>
      <c r="W91" s="104">
        <f>Z89</f>
        <v>2</v>
      </c>
      <c r="X91" s="81">
        <v>0.5</v>
      </c>
      <c r="Y91" s="114">
        <f>W91*X91</f>
        <v>1</v>
      </c>
      <c r="AB91" s="357" t="s">
        <v>410</v>
      </c>
      <c r="AC91" s="379"/>
      <c r="AD91" s="101">
        <f>K91+Y91</f>
        <v>2</v>
      </c>
    </row>
  </sheetData>
  <mergeCells count="166">
    <mergeCell ref="B89:K89"/>
    <mergeCell ref="R89:W89"/>
    <mergeCell ref="C91:E91"/>
    <mergeCell ref="AB91:AC91"/>
    <mergeCell ref="B79:K79"/>
    <mergeCell ref="R79:W79"/>
    <mergeCell ref="C81:E81"/>
    <mergeCell ref="AB81:AC81"/>
    <mergeCell ref="A83:D83"/>
    <mergeCell ref="L83:L88"/>
    <mergeCell ref="S83:V83"/>
    <mergeCell ref="X83:X88"/>
    <mergeCell ref="D84:K84"/>
    <mergeCell ref="R84:W84"/>
    <mergeCell ref="D85:K85"/>
    <mergeCell ref="R85:W85"/>
    <mergeCell ref="D86:K86"/>
    <mergeCell ref="R86:W86"/>
    <mergeCell ref="D87:K87"/>
    <mergeCell ref="R87:W87"/>
    <mergeCell ref="D88:K88"/>
    <mergeCell ref="R88:W88"/>
    <mergeCell ref="B69:K69"/>
    <mergeCell ref="R69:W69"/>
    <mergeCell ref="C71:E71"/>
    <mergeCell ref="AB71:AC71"/>
    <mergeCell ref="A73:D73"/>
    <mergeCell ref="L73:L78"/>
    <mergeCell ref="S73:V73"/>
    <mergeCell ref="X73:X78"/>
    <mergeCell ref="D74:K74"/>
    <mergeCell ref="R74:W74"/>
    <mergeCell ref="D75:K75"/>
    <mergeCell ref="R75:W75"/>
    <mergeCell ref="D76:K76"/>
    <mergeCell ref="R76:W76"/>
    <mergeCell ref="D77:K77"/>
    <mergeCell ref="R77:W77"/>
    <mergeCell ref="D78:K78"/>
    <mergeCell ref="R78:W78"/>
    <mergeCell ref="A63:D63"/>
    <mergeCell ref="L63:L68"/>
    <mergeCell ref="S63:V63"/>
    <mergeCell ref="X63:X68"/>
    <mergeCell ref="D64:K64"/>
    <mergeCell ref="R64:W64"/>
    <mergeCell ref="D65:K65"/>
    <mergeCell ref="R65:W65"/>
    <mergeCell ref="D66:K66"/>
    <mergeCell ref="R66:W66"/>
    <mergeCell ref="D67:K67"/>
    <mergeCell ref="R67:W67"/>
    <mergeCell ref="D68:K68"/>
    <mergeCell ref="R68:W68"/>
    <mergeCell ref="D5:K5"/>
    <mergeCell ref="R5:W5"/>
    <mergeCell ref="D6:K6"/>
    <mergeCell ref="D7:K7"/>
    <mergeCell ref="R7:W7"/>
    <mergeCell ref="D8:K8"/>
    <mergeCell ref="R8:W8"/>
    <mergeCell ref="F1:O1"/>
    <mergeCell ref="P1:V1"/>
    <mergeCell ref="A2:I2"/>
    <mergeCell ref="P2:X2"/>
    <mergeCell ref="A3:C3"/>
    <mergeCell ref="L3:L8"/>
    <mergeCell ref="S3:V3"/>
    <mergeCell ref="X3:X8"/>
    <mergeCell ref="D4:K4"/>
    <mergeCell ref="R4:W4"/>
    <mergeCell ref="R6:W6"/>
    <mergeCell ref="B9:K9"/>
    <mergeCell ref="R9:W9"/>
    <mergeCell ref="AB11:AC11"/>
    <mergeCell ref="A13:C13"/>
    <mergeCell ref="L13:L18"/>
    <mergeCell ref="S13:V13"/>
    <mergeCell ref="X13:X18"/>
    <mergeCell ref="D14:K14"/>
    <mergeCell ref="R14:W14"/>
    <mergeCell ref="C11:E11"/>
    <mergeCell ref="B19:K19"/>
    <mergeCell ref="R19:W19"/>
    <mergeCell ref="AB21:AC21"/>
    <mergeCell ref="L23:L28"/>
    <mergeCell ref="S23:V23"/>
    <mergeCell ref="X23:X28"/>
    <mergeCell ref="D24:K24"/>
    <mergeCell ref="R24:W24"/>
    <mergeCell ref="D15:K15"/>
    <mergeCell ref="R15:W15"/>
    <mergeCell ref="D16:K16"/>
    <mergeCell ref="D17:K17"/>
    <mergeCell ref="R17:W17"/>
    <mergeCell ref="D18:K18"/>
    <mergeCell ref="R18:W18"/>
    <mergeCell ref="R16:W16"/>
    <mergeCell ref="C21:E21"/>
    <mergeCell ref="AB31:AC31"/>
    <mergeCell ref="A33:C33"/>
    <mergeCell ref="L33:L38"/>
    <mergeCell ref="S33:V33"/>
    <mergeCell ref="X33:X38"/>
    <mergeCell ref="D34:K34"/>
    <mergeCell ref="R34:W34"/>
    <mergeCell ref="D25:K25"/>
    <mergeCell ref="R25:W25"/>
    <mergeCell ref="D26:K26"/>
    <mergeCell ref="D27:K27"/>
    <mergeCell ref="R27:W27"/>
    <mergeCell ref="D28:K28"/>
    <mergeCell ref="R28:W28"/>
    <mergeCell ref="R35:W35"/>
    <mergeCell ref="D36:K36"/>
    <mergeCell ref="D37:K37"/>
    <mergeCell ref="R37:W37"/>
    <mergeCell ref="D38:K38"/>
    <mergeCell ref="R38:W38"/>
    <mergeCell ref="R36:W36"/>
    <mergeCell ref="B29:K29"/>
    <mergeCell ref="R29:W29"/>
    <mergeCell ref="R26:W26"/>
    <mergeCell ref="C31:E31"/>
    <mergeCell ref="D55:K55"/>
    <mergeCell ref="R55:W55"/>
    <mergeCell ref="D56:K56"/>
    <mergeCell ref="B49:K49"/>
    <mergeCell ref="R49:W49"/>
    <mergeCell ref="A53:D53"/>
    <mergeCell ref="L53:L58"/>
    <mergeCell ref="S53:V53"/>
    <mergeCell ref="D54:K54"/>
    <mergeCell ref="R54:W54"/>
    <mergeCell ref="D45:K45"/>
    <mergeCell ref="R45:W45"/>
    <mergeCell ref="D46:K46"/>
    <mergeCell ref="D47:K47"/>
    <mergeCell ref="R47:W47"/>
    <mergeCell ref="D48:K48"/>
    <mergeCell ref="R48:W48"/>
    <mergeCell ref="B39:K39"/>
    <mergeCell ref="C61:E61"/>
    <mergeCell ref="A23:D23"/>
    <mergeCell ref="C41:E41"/>
    <mergeCell ref="R46:W46"/>
    <mergeCell ref="C51:E51"/>
    <mergeCell ref="R56:W56"/>
    <mergeCell ref="B59:K59"/>
    <mergeCell ref="R59:W59"/>
    <mergeCell ref="AB61:AC61"/>
    <mergeCell ref="D57:K57"/>
    <mergeCell ref="R57:W57"/>
    <mergeCell ref="D58:K58"/>
    <mergeCell ref="R58:W58"/>
    <mergeCell ref="AB51:AC51"/>
    <mergeCell ref="X53:X58"/>
    <mergeCell ref="R39:W39"/>
    <mergeCell ref="AB41:AC41"/>
    <mergeCell ref="A43:D43"/>
    <mergeCell ref="L43:L48"/>
    <mergeCell ref="S43:V43"/>
    <mergeCell ref="X43:X48"/>
    <mergeCell ref="D44:K44"/>
    <mergeCell ref="R44:W44"/>
    <mergeCell ref="D35:K35"/>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
  <sheetViews>
    <sheetView topLeftCell="J9" zoomScaleNormal="100" workbookViewId="0">
      <selection activeCell="Z24" sqref="Z24"/>
    </sheetView>
  </sheetViews>
  <sheetFormatPr defaultRowHeight="12.75" x14ac:dyDescent="0.2"/>
  <cols>
    <col min="6" max="6" width="3.28515625" customWidth="1"/>
    <col min="7" max="7" width="4.42578125" customWidth="1"/>
    <col min="8" max="8" width="4.5703125" customWidth="1"/>
    <col min="9" max="9" width="16" customWidth="1"/>
    <col min="10" max="10" width="7" customWidth="1"/>
    <col min="11" max="12" width="6.5703125" style="114" customWidth="1"/>
    <col min="13" max="13" width="4.140625" customWidth="1"/>
    <col min="15" max="15" width="7.140625" customWidth="1"/>
    <col min="21" max="21" width="12" customWidth="1"/>
    <col min="23" max="23" width="4.28515625" style="114" customWidth="1"/>
    <col min="24" max="24" width="7.140625" customWidth="1"/>
    <col min="25" max="26" width="7.42578125" customWidth="1"/>
  </cols>
  <sheetData>
    <row r="1" spans="1:28" ht="18" customHeight="1" x14ac:dyDescent="0.2">
      <c r="F1" s="406" t="s">
        <v>413</v>
      </c>
      <c r="G1" s="406"/>
      <c r="H1" s="406"/>
      <c r="I1" s="406"/>
      <c r="J1" s="406"/>
      <c r="K1" s="406"/>
      <c r="L1" s="406"/>
      <c r="M1" s="406"/>
      <c r="N1" s="487" t="s">
        <v>414</v>
      </c>
      <c r="O1" s="412"/>
      <c r="P1" s="412"/>
      <c r="Q1" s="412"/>
      <c r="R1" s="412"/>
      <c r="S1" s="412"/>
      <c r="T1" s="412"/>
    </row>
    <row r="2" spans="1:28" ht="18" customHeight="1" x14ac:dyDescent="0.2">
      <c r="A2" s="405" t="s">
        <v>415</v>
      </c>
      <c r="B2" s="407"/>
      <c r="C2" s="407"/>
      <c r="D2" s="407"/>
      <c r="E2" s="407"/>
      <c r="F2" s="407"/>
      <c r="G2" s="407"/>
      <c r="H2" s="407"/>
      <c r="I2" s="407"/>
      <c r="J2" s="182"/>
      <c r="K2" s="172"/>
      <c r="L2" s="183"/>
      <c r="M2" s="171"/>
      <c r="N2" s="405" t="s">
        <v>416</v>
      </c>
      <c r="O2" s="405"/>
      <c r="P2" s="405"/>
      <c r="Q2" s="405"/>
      <c r="R2" s="405"/>
      <c r="S2" s="405"/>
      <c r="T2" s="405"/>
      <c r="U2" s="405"/>
      <c r="V2" s="405"/>
    </row>
    <row r="3" spans="1:28" ht="18" customHeight="1" x14ac:dyDescent="0.2">
      <c r="A3" s="398" t="str">
        <f>Criteria1.1.1!D6</f>
        <v>Justice Sector</v>
      </c>
      <c r="B3" s="386"/>
      <c r="C3" s="386"/>
      <c r="D3" s="73"/>
      <c r="E3" s="73"/>
      <c r="F3" s="73"/>
      <c r="G3" s="73"/>
      <c r="H3" s="73"/>
      <c r="I3" s="73"/>
      <c r="J3" s="73"/>
      <c r="K3" s="73"/>
      <c r="L3" s="73"/>
      <c r="M3" s="73"/>
      <c r="N3" s="73"/>
      <c r="O3" s="72" t="s">
        <v>19</v>
      </c>
      <c r="P3" s="72"/>
      <c r="Q3" s="416"/>
      <c r="R3" s="416"/>
      <c r="S3" s="416"/>
      <c r="T3" s="416"/>
      <c r="U3" s="72"/>
      <c r="V3" s="72"/>
    </row>
    <row r="4" spans="1:28" ht="27" customHeight="1" x14ac:dyDescent="0.2">
      <c r="A4" s="50"/>
      <c r="B4" s="61" t="s">
        <v>130</v>
      </c>
      <c r="C4" s="59">
        <v>4</v>
      </c>
      <c r="D4" s="495" t="s">
        <v>423</v>
      </c>
      <c r="E4" s="495"/>
      <c r="F4" s="495"/>
      <c r="G4" s="495"/>
      <c r="H4" s="495"/>
      <c r="I4" s="495"/>
      <c r="J4" s="399" t="s">
        <v>150</v>
      </c>
      <c r="K4" s="184" t="s">
        <v>149</v>
      </c>
      <c r="L4" s="92" t="s">
        <v>19</v>
      </c>
      <c r="M4" s="171"/>
      <c r="N4" s="58" t="s">
        <v>188</v>
      </c>
      <c r="O4" s="61">
        <v>4</v>
      </c>
      <c r="P4" s="495" t="s">
        <v>428</v>
      </c>
      <c r="Q4" s="495"/>
      <c r="R4" s="495"/>
      <c r="S4" s="495"/>
      <c r="T4" s="495"/>
      <c r="U4" s="495"/>
      <c r="V4" s="495"/>
      <c r="W4" s="179"/>
      <c r="X4" s="399" t="s">
        <v>150</v>
      </c>
      <c r="Y4" s="184" t="s">
        <v>149</v>
      </c>
      <c r="Z4" s="92" t="s">
        <v>19</v>
      </c>
    </row>
    <row r="5" spans="1:28" ht="21.75" customHeight="1" x14ac:dyDescent="0.2">
      <c r="B5" s="61" t="s">
        <v>131</v>
      </c>
      <c r="C5" s="59">
        <v>3</v>
      </c>
      <c r="D5" s="495" t="s">
        <v>424</v>
      </c>
      <c r="E5" s="495"/>
      <c r="F5" s="495"/>
      <c r="G5" s="495"/>
      <c r="H5" s="495"/>
      <c r="I5" s="495"/>
      <c r="J5" s="400"/>
      <c r="K5" s="94">
        <v>1</v>
      </c>
      <c r="L5" s="95">
        <v>4</v>
      </c>
      <c r="M5" s="171"/>
      <c r="N5" s="58" t="s">
        <v>130</v>
      </c>
      <c r="O5" s="61">
        <v>3</v>
      </c>
      <c r="P5" s="495" t="s">
        <v>429</v>
      </c>
      <c r="Q5" s="495"/>
      <c r="R5" s="495"/>
      <c r="S5" s="495"/>
      <c r="T5" s="495"/>
      <c r="U5" s="495"/>
      <c r="V5" s="495"/>
      <c r="W5" s="179"/>
      <c r="X5" s="400"/>
      <c r="Y5" s="94"/>
      <c r="Z5" s="95">
        <v>4</v>
      </c>
    </row>
    <row r="6" spans="1:28" ht="20.25" customHeight="1" x14ac:dyDescent="0.2">
      <c r="B6" s="61" t="s">
        <v>73</v>
      </c>
      <c r="C6" s="59">
        <v>2</v>
      </c>
      <c r="D6" s="495" t="s">
        <v>422</v>
      </c>
      <c r="E6" s="495"/>
      <c r="F6" s="495"/>
      <c r="G6" s="495"/>
      <c r="H6" s="495"/>
      <c r="I6" s="495"/>
      <c r="J6" s="400"/>
      <c r="K6" s="94">
        <v>0</v>
      </c>
      <c r="L6" s="95">
        <v>3</v>
      </c>
      <c r="N6" s="58" t="s">
        <v>73</v>
      </c>
      <c r="O6" s="61">
        <v>2</v>
      </c>
      <c r="P6" s="495" t="s">
        <v>430</v>
      </c>
      <c r="Q6" s="495"/>
      <c r="R6" s="495"/>
      <c r="S6" s="495"/>
      <c r="T6" s="495"/>
      <c r="U6" s="495"/>
      <c r="V6" s="179"/>
      <c r="W6" s="179"/>
      <c r="X6" s="400"/>
      <c r="Y6" s="94">
        <v>1</v>
      </c>
      <c r="Z6" s="95">
        <v>3</v>
      </c>
    </row>
    <row r="7" spans="1:28" ht="27" customHeight="1" x14ac:dyDescent="0.2">
      <c r="B7" s="61" t="s">
        <v>134</v>
      </c>
      <c r="C7" s="59">
        <v>1</v>
      </c>
      <c r="D7" s="495" t="s">
        <v>355</v>
      </c>
      <c r="E7" s="495"/>
      <c r="F7" s="495"/>
      <c r="G7" s="495"/>
      <c r="H7" s="495"/>
      <c r="I7" s="495"/>
      <c r="J7" s="400"/>
      <c r="K7" s="94">
        <v>0</v>
      </c>
      <c r="L7" s="95">
        <v>2</v>
      </c>
      <c r="N7" s="58" t="s">
        <v>427</v>
      </c>
      <c r="O7" s="61">
        <v>1</v>
      </c>
      <c r="P7" s="495" t="s">
        <v>431</v>
      </c>
      <c r="Q7" s="495"/>
      <c r="R7" s="495"/>
      <c r="S7" s="495"/>
      <c r="T7" s="495"/>
      <c r="U7" s="495"/>
      <c r="V7" s="495"/>
      <c r="W7" s="179"/>
      <c r="X7" s="400"/>
      <c r="Y7" s="94"/>
      <c r="Z7" s="95">
        <v>2</v>
      </c>
    </row>
    <row r="8" spans="1:28" ht="28.5" customHeight="1" x14ac:dyDescent="0.2">
      <c r="C8" s="170">
        <v>0</v>
      </c>
      <c r="D8" s="179" t="s">
        <v>421</v>
      </c>
      <c r="E8" s="179"/>
      <c r="F8" s="179"/>
      <c r="G8" s="179"/>
      <c r="H8" s="179"/>
      <c r="I8" s="179"/>
      <c r="J8" s="400"/>
      <c r="K8" s="94">
        <v>0</v>
      </c>
      <c r="L8" s="95">
        <v>1</v>
      </c>
      <c r="N8" s="58" t="s">
        <v>377</v>
      </c>
      <c r="O8" s="61">
        <v>0</v>
      </c>
      <c r="P8" s="495" t="s">
        <v>432</v>
      </c>
      <c r="Q8" s="495"/>
      <c r="R8" s="495"/>
      <c r="S8" s="495"/>
      <c r="T8" s="495"/>
      <c r="U8" s="495"/>
      <c r="V8" s="495"/>
      <c r="W8" s="179"/>
      <c r="X8" s="400"/>
      <c r="Y8" s="94"/>
      <c r="Z8" s="95">
        <v>1</v>
      </c>
    </row>
    <row r="9" spans="1:28" ht="42.75" customHeight="1" x14ac:dyDescent="0.2">
      <c r="C9" s="170"/>
      <c r="D9" s="179"/>
      <c r="E9" s="179"/>
      <c r="F9" s="179"/>
      <c r="G9" s="179"/>
      <c r="H9" s="179"/>
      <c r="I9" s="179"/>
      <c r="J9" s="401"/>
      <c r="K9" s="96">
        <v>0</v>
      </c>
      <c r="L9" s="97">
        <v>0</v>
      </c>
      <c r="P9" s="61"/>
      <c r="Q9" s="61"/>
      <c r="R9" s="61"/>
      <c r="S9" s="61"/>
      <c r="T9" s="61"/>
      <c r="U9" s="61"/>
      <c r="V9" s="61"/>
      <c r="W9" s="61"/>
      <c r="X9" s="401"/>
      <c r="Y9" s="96"/>
      <c r="Z9" s="97">
        <v>0</v>
      </c>
    </row>
    <row r="10" spans="1:28" ht="25.5" x14ac:dyDescent="0.2">
      <c r="B10" s="494" t="s">
        <v>383</v>
      </c>
      <c r="C10" s="494"/>
      <c r="D10" s="494"/>
      <c r="E10" s="494"/>
      <c r="F10" s="494"/>
      <c r="G10" s="494"/>
      <c r="H10" s="494"/>
      <c r="I10" s="494"/>
      <c r="K10" s="50" t="s">
        <v>73</v>
      </c>
      <c r="L10" s="77">
        <f>(K5*L5+K6*L6+K7*L7+K8*L8+K9*L9)/SUM(K5:K9)</f>
        <v>4</v>
      </c>
      <c r="P10" s="494" t="str">
        <f>B10</f>
        <v>Take the average results from the questionnaires, national appointments and from the interviews</v>
      </c>
      <c r="Q10" s="494"/>
      <c r="R10" s="494"/>
      <c r="S10" s="494"/>
      <c r="T10" s="494"/>
      <c r="U10" s="494"/>
      <c r="V10" s="494"/>
      <c r="W10"/>
      <c r="Y10" s="50" t="s">
        <v>73</v>
      </c>
      <c r="Z10" s="77">
        <f>(Y5*Z5+Y6*Z6+Y7*Z7+Y8*Z8+Y9*Z9)/SUM(Y5:Y9)</f>
        <v>3</v>
      </c>
    </row>
    <row r="11" spans="1:28" ht="19.5" customHeight="1" x14ac:dyDescent="0.2">
      <c r="A11" s="50" t="s">
        <v>123</v>
      </c>
      <c r="B11" s="86" t="s">
        <v>418</v>
      </c>
      <c r="C11" s="58" t="s">
        <v>419</v>
      </c>
      <c r="D11" s="58"/>
      <c r="G11" s="50"/>
      <c r="I11" s="90" t="str">
        <f>B11</f>
        <v>3.1.1</v>
      </c>
      <c r="J11" s="50" t="s">
        <v>79</v>
      </c>
      <c r="K11" s="115" t="s">
        <v>3</v>
      </c>
      <c r="L11" s="115"/>
      <c r="N11" s="50" t="s">
        <v>123</v>
      </c>
      <c r="O11" s="50" t="s">
        <v>417</v>
      </c>
      <c r="P11" s="58" t="s">
        <v>425</v>
      </c>
      <c r="T11" s="50" t="s">
        <v>19</v>
      </c>
      <c r="U11" s="90" t="str">
        <f>O11</f>
        <v>3.1.2</v>
      </c>
      <c r="V11" s="50" t="s">
        <v>79</v>
      </c>
      <c r="W11" s="115" t="s">
        <v>3</v>
      </c>
    </row>
    <row r="12" spans="1:28" ht="12.75" customHeight="1" x14ac:dyDescent="0.2">
      <c r="C12" s="357" t="s">
        <v>420</v>
      </c>
      <c r="D12" s="379"/>
      <c r="E12" s="379"/>
      <c r="F12" s="379"/>
      <c r="G12" s="379"/>
      <c r="I12" s="104">
        <f>L10</f>
        <v>4</v>
      </c>
      <c r="J12" s="81">
        <v>0.5</v>
      </c>
      <c r="K12" s="114">
        <f>I12*J12</f>
        <v>2</v>
      </c>
      <c r="P12" s="58" t="s">
        <v>426</v>
      </c>
      <c r="U12" s="181">
        <v>3</v>
      </c>
      <c r="V12" s="81">
        <v>0.5</v>
      </c>
      <c r="W12" s="114">
        <f>U12*V12</f>
        <v>1.5</v>
      </c>
      <c r="Z12" s="357" t="s">
        <v>433</v>
      </c>
      <c r="AA12" s="379"/>
      <c r="AB12" s="101">
        <f>K12+W12</f>
        <v>3.5</v>
      </c>
    </row>
    <row r="13" spans="1:28" ht="18" customHeight="1" x14ac:dyDescent="0.2">
      <c r="A13" s="62"/>
      <c r="B13" s="62"/>
      <c r="C13" s="62"/>
    </row>
    <row r="14" spans="1:28" ht="27" customHeight="1" x14ac:dyDescent="0.2">
      <c r="A14" s="398" t="str">
        <f>Criteria1.1.1!D14</f>
        <v>Home Affiars</v>
      </c>
      <c r="B14" s="386"/>
      <c r="C14" s="386"/>
      <c r="D14" s="73"/>
      <c r="E14" s="73"/>
      <c r="F14" s="73"/>
      <c r="G14" s="73"/>
      <c r="H14" s="73"/>
      <c r="I14" s="73"/>
      <c r="J14" s="73"/>
      <c r="K14" s="116"/>
      <c r="L14" s="116"/>
      <c r="M14" s="171"/>
      <c r="N14" s="72"/>
      <c r="O14" s="72" t="s">
        <v>19</v>
      </c>
      <c r="P14" s="72"/>
      <c r="Q14" s="416"/>
      <c r="R14" s="416"/>
      <c r="S14" s="416"/>
      <c r="T14" s="416"/>
      <c r="U14" s="72"/>
      <c r="V14" s="72"/>
    </row>
    <row r="15" spans="1:28" ht="27" customHeight="1" x14ac:dyDescent="0.2">
      <c r="A15" s="50"/>
      <c r="B15" s="61" t="s">
        <v>130</v>
      </c>
      <c r="C15" s="59">
        <v>4</v>
      </c>
      <c r="D15" s="495" t="s">
        <v>423</v>
      </c>
      <c r="E15" s="495"/>
      <c r="F15" s="495"/>
      <c r="G15" s="495"/>
      <c r="H15" s="495"/>
      <c r="I15" s="495"/>
      <c r="J15" s="399" t="s">
        <v>150</v>
      </c>
      <c r="K15" s="184" t="s">
        <v>149</v>
      </c>
      <c r="L15" s="92" t="s">
        <v>19</v>
      </c>
      <c r="M15" s="171"/>
      <c r="N15" s="58" t="s">
        <v>188</v>
      </c>
      <c r="O15" s="61">
        <v>4</v>
      </c>
      <c r="P15" s="495" t="s">
        <v>428</v>
      </c>
      <c r="Q15" s="495"/>
      <c r="R15" s="495"/>
      <c r="S15" s="495"/>
      <c r="T15" s="495"/>
      <c r="U15" s="495"/>
      <c r="V15" s="495"/>
      <c r="W15" s="179"/>
      <c r="X15" s="399" t="s">
        <v>150</v>
      </c>
      <c r="Y15" s="184" t="s">
        <v>149</v>
      </c>
      <c r="Z15" s="92" t="s">
        <v>19</v>
      </c>
    </row>
    <row r="16" spans="1:28" ht="21.75" customHeight="1" x14ac:dyDescent="0.2">
      <c r="B16" s="61" t="s">
        <v>131</v>
      </c>
      <c r="C16" s="59">
        <v>3</v>
      </c>
      <c r="D16" s="495" t="s">
        <v>424</v>
      </c>
      <c r="E16" s="495"/>
      <c r="F16" s="495"/>
      <c r="G16" s="495"/>
      <c r="H16" s="495"/>
      <c r="I16" s="495"/>
      <c r="J16" s="400"/>
      <c r="K16" s="94"/>
      <c r="L16" s="95">
        <v>4</v>
      </c>
      <c r="M16" s="171"/>
      <c r="N16" s="58" t="s">
        <v>130</v>
      </c>
      <c r="O16" s="61">
        <v>3</v>
      </c>
      <c r="P16" s="495" t="s">
        <v>429</v>
      </c>
      <c r="Q16" s="495"/>
      <c r="R16" s="495"/>
      <c r="S16" s="495"/>
      <c r="T16" s="495"/>
      <c r="U16" s="495"/>
      <c r="V16" s="495"/>
      <c r="W16" s="179"/>
      <c r="X16" s="400"/>
      <c r="Y16" s="94">
        <v>0</v>
      </c>
      <c r="Z16" s="95">
        <v>4</v>
      </c>
    </row>
    <row r="17" spans="1:28" ht="20.25" customHeight="1" x14ac:dyDescent="0.2">
      <c r="B17" s="61" t="s">
        <v>73</v>
      </c>
      <c r="C17" s="59">
        <v>2</v>
      </c>
      <c r="D17" s="495" t="s">
        <v>422</v>
      </c>
      <c r="E17" s="495"/>
      <c r="F17" s="495"/>
      <c r="G17" s="495"/>
      <c r="H17" s="495"/>
      <c r="I17" s="495"/>
      <c r="J17" s="400"/>
      <c r="K17" s="94"/>
      <c r="L17" s="95"/>
      <c r="N17" s="58" t="s">
        <v>73</v>
      </c>
      <c r="O17" s="61">
        <v>2</v>
      </c>
      <c r="P17" s="495" t="s">
        <v>430</v>
      </c>
      <c r="Q17" s="495"/>
      <c r="R17" s="495"/>
      <c r="S17" s="495"/>
      <c r="T17" s="495"/>
      <c r="U17" s="495"/>
      <c r="V17" s="179"/>
      <c r="W17" s="179"/>
      <c r="X17" s="400"/>
      <c r="Y17" s="94">
        <v>0</v>
      </c>
      <c r="Z17" s="95">
        <v>3</v>
      </c>
    </row>
    <row r="18" spans="1:28" ht="27" customHeight="1" x14ac:dyDescent="0.2">
      <c r="B18" s="61" t="s">
        <v>134</v>
      </c>
      <c r="C18" s="59">
        <v>1</v>
      </c>
      <c r="D18" s="495" t="s">
        <v>355</v>
      </c>
      <c r="E18" s="495"/>
      <c r="F18" s="495"/>
      <c r="G18" s="495"/>
      <c r="H18" s="495"/>
      <c r="I18" s="495"/>
      <c r="J18" s="400"/>
      <c r="K18" s="94"/>
      <c r="L18" s="95"/>
      <c r="N18" s="58" t="s">
        <v>427</v>
      </c>
      <c r="O18" s="61">
        <v>1</v>
      </c>
      <c r="P18" s="495" t="s">
        <v>431</v>
      </c>
      <c r="Q18" s="495"/>
      <c r="R18" s="495"/>
      <c r="S18" s="495"/>
      <c r="T18" s="495"/>
      <c r="U18" s="495"/>
      <c r="V18" s="495"/>
      <c r="W18" s="179"/>
      <c r="X18" s="400"/>
      <c r="Y18" s="94">
        <v>0</v>
      </c>
      <c r="Z18" s="95">
        <v>2</v>
      </c>
    </row>
    <row r="19" spans="1:28" ht="28.5" customHeight="1" x14ac:dyDescent="0.2">
      <c r="C19" s="170">
        <v>0</v>
      </c>
      <c r="D19" s="179" t="s">
        <v>421</v>
      </c>
      <c r="E19" s="179"/>
      <c r="F19" s="179"/>
      <c r="G19" s="179"/>
      <c r="H19" s="179"/>
      <c r="I19" s="179"/>
      <c r="J19" s="400"/>
      <c r="K19" s="94">
        <v>1</v>
      </c>
      <c r="L19" s="95"/>
      <c r="N19" s="58" t="s">
        <v>377</v>
      </c>
      <c r="O19" s="61">
        <v>0</v>
      </c>
      <c r="P19" s="495" t="s">
        <v>432</v>
      </c>
      <c r="Q19" s="495"/>
      <c r="R19" s="495"/>
      <c r="S19" s="495"/>
      <c r="T19" s="495"/>
      <c r="U19" s="495"/>
      <c r="V19" s="495"/>
      <c r="W19" s="179"/>
      <c r="X19" s="400"/>
      <c r="Y19" s="94">
        <v>0</v>
      </c>
      <c r="Z19" s="95">
        <v>1</v>
      </c>
    </row>
    <row r="20" spans="1:28" ht="42.75" customHeight="1" x14ac:dyDescent="0.2">
      <c r="C20" s="170"/>
      <c r="D20" s="179"/>
      <c r="E20" s="179"/>
      <c r="F20" s="179"/>
      <c r="G20" s="179"/>
      <c r="H20" s="179"/>
      <c r="I20" s="179"/>
      <c r="J20" s="401"/>
      <c r="K20" s="96"/>
      <c r="L20" s="97"/>
      <c r="P20" s="61"/>
      <c r="Q20" s="61"/>
      <c r="R20" s="61"/>
      <c r="S20" s="61"/>
      <c r="T20" s="61"/>
      <c r="U20" s="61"/>
      <c r="V20" s="61"/>
      <c r="W20" s="61"/>
      <c r="X20" s="401"/>
      <c r="Y20" s="96">
        <v>1</v>
      </c>
      <c r="Z20" s="97">
        <v>0</v>
      </c>
    </row>
    <row r="21" spans="1:28" ht="25.5" x14ac:dyDescent="0.2">
      <c r="B21" s="494" t="s">
        <v>383</v>
      </c>
      <c r="C21" s="494"/>
      <c r="D21" s="494"/>
      <c r="E21" s="494"/>
      <c r="F21" s="494"/>
      <c r="G21" s="494"/>
      <c r="H21" s="494"/>
      <c r="I21" s="494"/>
      <c r="J21">
        <v>0</v>
      </c>
      <c r="K21" s="50" t="s">
        <v>73</v>
      </c>
      <c r="L21" s="77">
        <f>(K16*L16+K17*L17+K18*L18+K19*L19+K20*L20)/SUM(K16:K20)</f>
        <v>0</v>
      </c>
      <c r="P21" s="494" t="str">
        <f>B21</f>
        <v>Take the average results from the questionnaires, national appointments and from the interviews</v>
      </c>
      <c r="Q21" s="494"/>
      <c r="R21" s="494"/>
      <c r="S21" s="494"/>
      <c r="T21" s="494"/>
      <c r="U21" s="494"/>
      <c r="V21" s="494"/>
      <c r="W21"/>
      <c r="Y21" s="50" t="s">
        <v>73</v>
      </c>
      <c r="Z21" s="77">
        <f>(Y16*Z16+Y17*Z17+Y18*Z18+Y19*Z19+Y20*Z20)/SUM(Y16:Y20)</f>
        <v>0</v>
      </c>
    </row>
    <row r="22" spans="1:28" ht="19.5" customHeight="1" x14ac:dyDescent="0.2">
      <c r="A22" s="50" t="s">
        <v>123</v>
      </c>
      <c r="B22" s="86" t="s">
        <v>418</v>
      </c>
      <c r="C22" s="58" t="s">
        <v>419</v>
      </c>
      <c r="D22" s="58"/>
      <c r="G22" s="50"/>
      <c r="I22" s="90" t="str">
        <f>B22</f>
        <v>3.1.1</v>
      </c>
      <c r="J22" s="50" t="s">
        <v>79</v>
      </c>
      <c r="K22" s="115" t="s">
        <v>3</v>
      </c>
      <c r="L22" s="115"/>
      <c r="N22" s="50" t="s">
        <v>123</v>
      </c>
      <c r="O22" s="50" t="s">
        <v>417</v>
      </c>
      <c r="P22" s="58" t="s">
        <v>425</v>
      </c>
      <c r="T22" s="50" t="s">
        <v>19</v>
      </c>
      <c r="U22" s="90" t="str">
        <f>O22</f>
        <v>3.1.2</v>
      </c>
      <c r="V22" s="50" t="s">
        <v>79</v>
      </c>
      <c r="W22" s="115" t="s">
        <v>3</v>
      </c>
    </row>
    <row r="23" spans="1:28" ht="12.75" customHeight="1" x14ac:dyDescent="0.2">
      <c r="C23" s="357" t="s">
        <v>420</v>
      </c>
      <c r="D23" s="379"/>
      <c r="E23" s="379"/>
      <c r="F23" s="379"/>
      <c r="G23" s="379"/>
      <c r="I23" s="104">
        <v>0</v>
      </c>
      <c r="J23" s="81">
        <v>0.5</v>
      </c>
      <c r="K23" s="114">
        <f>I23*J23</f>
        <v>0</v>
      </c>
      <c r="P23" s="58" t="s">
        <v>426</v>
      </c>
      <c r="U23" s="181">
        <v>0</v>
      </c>
      <c r="V23" s="81">
        <v>0.5</v>
      </c>
      <c r="W23" s="114">
        <f>U23*V23</f>
        <v>0</v>
      </c>
      <c r="Z23" s="357" t="s">
        <v>433</v>
      </c>
      <c r="AA23" s="379"/>
      <c r="AB23" s="101">
        <f>K23+W23</f>
        <v>0</v>
      </c>
    </row>
    <row r="24" spans="1:28" ht="27" customHeight="1" x14ac:dyDescent="0.2"/>
    <row r="25" spans="1:28" ht="21.75" customHeight="1" x14ac:dyDescent="0.2">
      <c r="A25" s="413" t="str">
        <f>Criteria1.1.1!D27</f>
        <v>Public Administration Reform Sector</v>
      </c>
      <c r="B25" s="411"/>
      <c r="C25" s="411"/>
      <c r="D25" s="411"/>
      <c r="E25" s="73"/>
      <c r="F25" s="73"/>
      <c r="G25" s="73"/>
      <c r="H25" s="73"/>
      <c r="I25" s="73"/>
      <c r="J25" s="73"/>
      <c r="K25" s="116"/>
      <c r="L25" s="116"/>
      <c r="M25" s="171"/>
      <c r="N25" s="72"/>
      <c r="O25" s="72" t="s">
        <v>19</v>
      </c>
      <c r="P25" s="72"/>
      <c r="Q25" s="416"/>
      <c r="R25" s="416"/>
      <c r="S25" s="416"/>
      <c r="T25" s="416"/>
      <c r="U25" s="72"/>
      <c r="V25" s="72"/>
    </row>
    <row r="26" spans="1:28" ht="27" customHeight="1" x14ac:dyDescent="0.2">
      <c r="A26" s="50"/>
      <c r="B26" s="61" t="s">
        <v>130</v>
      </c>
      <c r="C26" s="59">
        <v>4</v>
      </c>
      <c r="D26" s="495" t="s">
        <v>423</v>
      </c>
      <c r="E26" s="495"/>
      <c r="F26" s="495"/>
      <c r="G26" s="495"/>
      <c r="H26" s="495"/>
      <c r="I26" s="495"/>
      <c r="J26" s="399" t="s">
        <v>150</v>
      </c>
      <c r="K26" s="184" t="s">
        <v>149</v>
      </c>
      <c r="L26" s="92" t="s">
        <v>19</v>
      </c>
      <c r="M26" s="171"/>
      <c r="N26" s="58" t="s">
        <v>188</v>
      </c>
      <c r="O26" s="61">
        <v>4</v>
      </c>
      <c r="P26" s="495" t="s">
        <v>428</v>
      </c>
      <c r="Q26" s="495"/>
      <c r="R26" s="495"/>
      <c r="S26" s="495"/>
      <c r="T26" s="495"/>
      <c r="U26" s="495"/>
      <c r="V26" s="495"/>
      <c r="W26" s="179"/>
      <c r="X26" s="399" t="s">
        <v>150</v>
      </c>
      <c r="Y26" s="184" t="s">
        <v>149</v>
      </c>
      <c r="Z26" s="92" t="s">
        <v>19</v>
      </c>
    </row>
    <row r="27" spans="1:28" ht="21.75" customHeight="1" x14ac:dyDescent="0.2">
      <c r="B27" s="61" t="s">
        <v>131</v>
      </c>
      <c r="C27" s="59">
        <v>3</v>
      </c>
      <c r="D27" s="495" t="s">
        <v>424</v>
      </c>
      <c r="E27" s="495"/>
      <c r="F27" s="495"/>
      <c r="G27" s="495"/>
      <c r="H27" s="495"/>
      <c r="I27" s="495"/>
      <c r="J27" s="400"/>
      <c r="K27" s="94">
        <v>4</v>
      </c>
      <c r="L27" s="95">
        <v>4</v>
      </c>
      <c r="M27" s="171"/>
      <c r="N27" s="58" t="s">
        <v>130</v>
      </c>
      <c r="O27" s="61">
        <v>3</v>
      </c>
      <c r="P27" s="495" t="s">
        <v>429</v>
      </c>
      <c r="Q27" s="495"/>
      <c r="R27" s="495"/>
      <c r="S27" s="495"/>
      <c r="T27" s="495"/>
      <c r="U27" s="495"/>
      <c r="V27" s="495"/>
      <c r="W27" s="179"/>
      <c r="X27" s="400"/>
      <c r="Y27" s="94">
        <v>1</v>
      </c>
      <c r="Z27" s="95">
        <v>4</v>
      </c>
    </row>
    <row r="28" spans="1:28" ht="20.25" customHeight="1" x14ac:dyDescent="0.2">
      <c r="B28" s="61" t="s">
        <v>73</v>
      </c>
      <c r="C28" s="59">
        <v>2</v>
      </c>
      <c r="D28" s="495" t="s">
        <v>422</v>
      </c>
      <c r="E28" s="495"/>
      <c r="F28" s="495"/>
      <c r="G28" s="495"/>
      <c r="H28" s="495"/>
      <c r="I28" s="495"/>
      <c r="J28" s="400"/>
      <c r="K28" s="94"/>
      <c r="L28" s="95"/>
      <c r="N28" s="58" t="s">
        <v>73</v>
      </c>
      <c r="O28" s="61">
        <v>2</v>
      </c>
      <c r="P28" s="495" t="s">
        <v>430</v>
      </c>
      <c r="Q28" s="495"/>
      <c r="R28" s="495"/>
      <c r="S28" s="495"/>
      <c r="T28" s="495"/>
      <c r="U28" s="495"/>
      <c r="V28" s="179"/>
      <c r="W28" s="179"/>
      <c r="X28" s="400"/>
      <c r="Y28" s="94">
        <v>0</v>
      </c>
      <c r="Z28" s="95">
        <v>3</v>
      </c>
    </row>
    <row r="29" spans="1:28" ht="27" customHeight="1" x14ac:dyDescent="0.2">
      <c r="B29" s="61" t="s">
        <v>134</v>
      </c>
      <c r="C29" s="59">
        <v>1</v>
      </c>
      <c r="D29" s="495" t="s">
        <v>355</v>
      </c>
      <c r="E29" s="495"/>
      <c r="F29" s="495"/>
      <c r="G29" s="495"/>
      <c r="H29" s="495"/>
      <c r="I29" s="495"/>
      <c r="J29" s="400"/>
      <c r="K29" s="94"/>
      <c r="L29" s="95"/>
      <c r="N29" s="58" t="s">
        <v>427</v>
      </c>
      <c r="O29" s="61">
        <v>1</v>
      </c>
      <c r="P29" s="495" t="s">
        <v>431</v>
      </c>
      <c r="Q29" s="495"/>
      <c r="R29" s="495"/>
      <c r="S29" s="495"/>
      <c r="T29" s="495"/>
      <c r="U29" s="495"/>
      <c r="V29" s="495"/>
      <c r="W29" s="179"/>
      <c r="X29" s="400"/>
      <c r="Y29" s="94">
        <v>0</v>
      </c>
      <c r="Z29" s="95">
        <v>2</v>
      </c>
    </row>
    <row r="30" spans="1:28" ht="28.5" customHeight="1" x14ac:dyDescent="0.2">
      <c r="C30" s="170">
        <v>0</v>
      </c>
      <c r="D30" s="179" t="s">
        <v>421</v>
      </c>
      <c r="E30" s="179"/>
      <c r="F30" s="179"/>
      <c r="G30" s="179"/>
      <c r="H30" s="179"/>
      <c r="I30" s="179"/>
      <c r="J30" s="400"/>
      <c r="K30" s="94"/>
      <c r="L30" s="95"/>
      <c r="N30" s="58" t="s">
        <v>377</v>
      </c>
      <c r="O30" s="61">
        <v>0</v>
      </c>
      <c r="P30" s="495" t="s">
        <v>432</v>
      </c>
      <c r="Q30" s="495"/>
      <c r="R30" s="495"/>
      <c r="S30" s="495"/>
      <c r="T30" s="495"/>
      <c r="U30" s="495"/>
      <c r="V30" s="495"/>
      <c r="W30" s="179"/>
      <c r="X30" s="400"/>
      <c r="Y30" s="94">
        <v>0</v>
      </c>
      <c r="Z30" s="95">
        <v>1</v>
      </c>
    </row>
    <row r="31" spans="1:28" ht="42.75" customHeight="1" x14ac:dyDescent="0.2">
      <c r="C31" s="170"/>
      <c r="D31" s="179"/>
      <c r="E31" s="179"/>
      <c r="F31" s="179"/>
      <c r="G31" s="179"/>
      <c r="H31" s="179"/>
      <c r="I31" s="179"/>
      <c r="J31" s="401"/>
      <c r="K31" s="96"/>
      <c r="L31" s="97"/>
      <c r="P31" s="61"/>
      <c r="Q31" s="61"/>
      <c r="R31" s="61"/>
      <c r="S31" s="61"/>
      <c r="T31" s="61"/>
      <c r="U31" s="61"/>
      <c r="V31" s="61"/>
      <c r="W31" s="61"/>
      <c r="X31" s="401"/>
      <c r="Y31" s="96">
        <v>0</v>
      </c>
      <c r="Z31" s="97">
        <v>0</v>
      </c>
    </row>
    <row r="32" spans="1:28" ht="25.5" x14ac:dyDescent="0.2">
      <c r="B32" s="494" t="s">
        <v>383</v>
      </c>
      <c r="C32" s="494"/>
      <c r="D32" s="494"/>
      <c r="E32" s="494"/>
      <c r="F32" s="494"/>
      <c r="G32" s="494"/>
      <c r="H32" s="494"/>
      <c r="I32" s="494"/>
      <c r="K32" s="50" t="s">
        <v>73</v>
      </c>
      <c r="L32" s="77">
        <f>(K27*L27+K28*L28+K29*L29+K30*L30+K31*L31)/SUM(K27:K31)</f>
        <v>4</v>
      </c>
      <c r="P32" s="494" t="str">
        <f>B32</f>
        <v>Take the average results from the questionnaires, national appointments and from the interviews</v>
      </c>
      <c r="Q32" s="494"/>
      <c r="R32" s="494"/>
      <c r="S32" s="494"/>
      <c r="T32" s="494"/>
      <c r="U32" s="494"/>
      <c r="V32" s="494"/>
      <c r="W32"/>
      <c r="Y32" s="50" t="s">
        <v>73</v>
      </c>
      <c r="Z32" s="77">
        <f>(Y27*Z27+Y28*Z28+Y29*Z29+Y30*Z30+Y31*Z31)/SUM(Y27:Y31)</f>
        <v>4</v>
      </c>
    </row>
    <row r="33" spans="1:29" ht="19.5" customHeight="1" x14ac:dyDescent="0.2">
      <c r="A33" s="50" t="s">
        <v>123</v>
      </c>
      <c r="B33" s="86" t="s">
        <v>418</v>
      </c>
      <c r="C33" s="58" t="s">
        <v>419</v>
      </c>
      <c r="D33" s="58"/>
      <c r="G33" s="50"/>
      <c r="I33" s="90" t="str">
        <f>B33</f>
        <v>3.1.1</v>
      </c>
      <c r="J33" s="50" t="s">
        <v>79</v>
      </c>
      <c r="K33" s="115" t="s">
        <v>3</v>
      </c>
      <c r="L33" s="115"/>
      <c r="N33" s="50" t="s">
        <v>123</v>
      </c>
      <c r="O33" s="50" t="s">
        <v>417</v>
      </c>
      <c r="P33" s="58" t="s">
        <v>425</v>
      </c>
      <c r="T33" s="50" t="s">
        <v>19</v>
      </c>
      <c r="U33" s="90" t="str">
        <f>O33</f>
        <v>3.1.2</v>
      </c>
      <c r="V33" s="50" t="s">
        <v>79</v>
      </c>
      <c r="W33" s="115" t="s">
        <v>3</v>
      </c>
    </row>
    <row r="34" spans="1:29" ht="12.75" customHeight="1" x14ac:dyDescent="0.2">
      <c r="C34" s="357" t="s">
        <v>420</v>
      </c>
      <c r="D34" s="379"/>
      <c r="E34" s="379"/>
      <c r="F34" s="379"/>
      <c r="G34" s="379"/>
      <c r="I34" s="104">
        <v>4</v>
      </c>
      <c r="J34" s="81">
        <v>0.5</v>
      </c>
      <c r="K34" s="114">
        <f>I34*J34</f>
        <v>2</v>
      </c>
      <c r="P34" s="58" t="s">
        <v>426</v>
      </c>
      <c r="U34" s="181">
        <v>4</v>
      </c>
      <c r="V34" s="81">
        <v>0.5</v>
      </c>
      <c r="W34" s="114">
        <f>U34*V34</f>
        <v>2</v>
      </c>
      <c r="Z34" s="357" t="s">
        <v>433</v>
      </c>
      <c r="AA34" s="379"/>
      <c r="AB34" s="101">
        <f>K34+W34</f>
        <v>4</v>
      </c>
    </row>
    <row r="35" spans="1:29" ht="21.75" customHeight="1" x14ac:dyDescent="0.2">
      <c r="C35" s="170"/>
      <c r="D35" s="170"/>
      <c r="E35" s="170"/>
      <c r="F35" s="170"/>
      <c r="G35" s="170"/>
      <c r="H35" s="170"/>
      <c r="I35" s="170"/>
      <c r="J35" s="170"/>
      <c r="K35" s="170"/>
      <c r="L35" s="170"/>
      <c r="M35" s="170"/>
      <c r="N35" s="170"/>
      <c r="O35" s="170"/>
      <c r="P35" s="170"/>
      <c r="Q35" s="170"/>
      <c r="R35" s="170"/>
      <c r="S35" s="170"/>
      <c r="T35" s="170"/>
      <c r="U35" s="170"/>
      <c r="V35" s="170"/>
      <c r="W35" s="170"/>
      <c r="Z35" s="169"/>
      <c r="AA35" s="170"/>
      <c r="AB35" s="170"/>
      <c r="AC35" s="170"/>
    </row>
    <row r="36" spans="1:29" ht="20.25" customHeight="1" x14ac:dyDescent="0.2">
      <c r="A36" s="398" t="str">
        <f>Criteria1.1.1!D40</f>
        <v>Social Sector</v>
      </c>
      <c r="B36" s="386"/>
      <c r="C36" s="386"/>
      <c r="D36" s="73"/>
      <c r="E36" s="73"/>
      <c r="F36" s="73"/>
      <c r="G36" s="73"/>
      <c r="H36" s="73"/>
      <c r="I36" s="73"/>
      <c r="J36" s="73"/>
      <c r="K36" s="116"/>
      <c r="L36" s="116"/>
      <c r="M36" s="171"/>
      <c r="N36" s="72"/>
      <c r="O36" s="72" t="s">
        <v>19</v>
      </c>
      <c r="P36" s="72"/>
      <c r="Q36" s="416"/>
      <c r="R36" s="416"/>
      <c r="S36" s="416"/>
      <c r="T36" s="416"/>
      <c r="U36" s="72"/>
      <c r="V36" s="72"/>
    </row>
    <row r="37" spans="1:29" ht="27" customHeight="1" x14ac:dyDescent="0.2">
      <c r="A37" s="50"/>
      <c r="B37" s="61" t="s">
        <v>130</v>
      </c>
      <c r="C37" s="59">
        <v>4</v>
      </c>
      <c r="D37" s="495" t="s">
        <v>423</v>
      </c>
      <c r="E37" s="495"/>
      <c r="F37" s="495"/>
      <c r="G37" s="495"/>
      <c r="H37" s="495"/>
      <c r="I37" s="495"/>
      <c r="J37" s="399" t="s">
        <v>150</v>
      </c>
      <c r="K37" s="184" t="s">
        <v>149</v>
      </c>
      <c r="L37" s="92" t="s">
        <v>19</v>
      </c>
      <c r="M37" s="171"/>
      <c r="N37" s="58" t="s">
        <v>188</v>
      </c>
      <c r="O37" s="61">
        <v>4</v>
      </c>
      <c r="P37" s="495" t="s">
        <v>428</v>
      </c>
      <c r="Q37" s="495"/>
      <c r="R37" s="495"/>
      <c r="S37" s="495"/>
      <c r="T37" s="495"/>
      <c r="U37" s="495"/>
      <c r="V37" s="495"/>
      <c r="W37" s="179"/>
      <c r="X37" s="399" t="s">
        <v>150</v>
      </c>
      <c r="Y37" s="184" t="s">
        <v>149</v>
      </c>
      <c r="Z37" s="92" t="s">
        <v>19</v>
      </c>
    </row>
    <row r="38" spans="1:29" ht="21.75" customHeight="1" x14ac:dyDescent="0.2">
      <c r="B38" s="61" t="s">
        <v>131</v>
      </c>
      <c r="C38" s="59">
        <v>3</v>
      </c>
      <c r="D38" s="495" t="s">
        <v>424</v>
      </c>
      <c r="E38" s="495"/>
      <c r="F38" s="495"/>
      <c r="G38" s="495"/>
      <c r="H38" s="495"/>
      <c r="I38" s="495"/>
      <c r="J38" s="400"/>
      <c r="K38" s="94">
        <v>0</v>
      </c>
      <c r="L38" s="95">
        <v>4</v>
      </c>
      <c r="M38" s="171"/>
      <c r="N38" s="58" t="s">
        <v>130</v>
      </c>
      <c r="O38" s="61">
        <v>3</v>
      </c>
      <c r="P38" s="495" t="s">
        <v>429</v>
      </c>
      <c r="Q38" s="495"/>
      <c r="R38" s="495"/>
      <c r="S38" s="495"/>
      <c r="T38" s="495"/>
      <c r="U38" s="495"/>
      <c r="V38" s="495"/>
      <c r="W38" s="179"/>
      <c r="X38" s="400"/>
      <c r="Y38" s="94">
        <v>2</v>
      </c>
      <c r="Z38" s="95">
        <v>4</v>
      </c>
    </row>
    <row r="39" spans="1:29" ht="20.25" customHeight="1" x14ac:dyDescent="0.2">
      <c r="B39" s="61" t="s">
        <v>73</v>
      </c>
      <c r="C39" s="59">
        <v>2</v>
      </c>
      <c r="D39" s="495" t="s">
        <v>422</v>
      </c>
      <c r="E39" s="495"/>
      <c r="F39" s="495"/>
      <c r="G39" s="495"/>
      <c r="H39" s="495"/>
      <c r="I39" s="495"/>
      <c r="J39" s="400"/>
      <c r="K39" s="94">
        <v>2</v>
      </c>
      <c r="L39" s="95">
        <v>3</v>
      </c>
      <c r="N39" s="58" t="s">
        <v>73</v>
      </c>
      <c r="O39" s="61">
        <v>2</v>
      </c>
      <c r="P39" s="495" t="s">
        <v>430</v>
      </c>
      <c r="Q39" s="495"/>
      <c r="R39" s="495"/>
      <c r="S39" s="495"/>
      <c r="T39" s="495"/>
      <c r="U39" s="495"/>
      <c r="V39" s="179"/>
      <c r="W39" s="179"/>
      <c r="X39" s="400"/>
      <c r="Y39" s="94">
        <v>1</v>
      </c>
      <c r="Z39" s="95">
        <v>3</v>
      </c>
    </row>
    <row r="40" spans="1:29" ht="27" customHeight="1" x14ac:dyDescent="0.2">
      <c r="B40" s="61" t="s">
        <v>134</v>
      </c>
      <c r="C40" s="59">
        <v>1</v>
      </c>
      <c r="D40" s="495" t="s">
        <v>355</v>
      </c>
      <c r="E40" s="495"/>
      <c r="F40" s="495"/>
      <c r="G40" s="495"/>
      <c r="H40" s="495"/>
      <c r="I40" s="495"/>
      <c r="J40" s="400"/>
      <c r="K40" s="94">
        <v>0</v>
      </c>
      <c r="L40" s="95">
        <v>2</v>
      </c>
      <c r="N40" s="58" t="s">
        <v>427</v>
      </c>
      <c r="O40" s="61">
        <v>1</v>
      </c>
      <c r="P40" s="495" t="s">
        <v>431</v>
      </c>
      <c r="Q40" s="495"/>
      <c r="R40" s="495"/>
      <c r="S40" s="495"/>
      <c r="T40" s="495"/>
      <c r="U40" s="495"/>
      <c r="V40" s="495"/>
      <c r="W40" s="179"/>
      <c r="X40" s="400"/>
      <c r="Y40" s="94">
        <v>0</v>
      </c>
      <c r="Z40" s="95">
        <v>2</v>
      </c>
    </row>
    <row r="41" spans="1:29" ht="28.5" customHeight="1" x14ac:dyDescent="0.2">
      <c r="C41" s="170">
        <v>0</v>
      </c>
      <c r="D41" s="179" t="s">
        <v>421</v>
      </c>
      <c r="E41" s="179"/>
      <c r="F41" s="179"/>
      <c r="G41" s="179"/>
      <c r="H41" s="179"/>
      <c r="I41" s="179"/>
      <c r="J41" s="400"/>
      <c r="K41" s="94">
        <v>1</v>
      </c>
      <c r="L41" s="95">
        <v>1</v>
      </c>
      <c r="N41" s="58" t="s">
        <v>377</v>
      </c>
      <c r="O41" s="61">
        <v>0</v>
      </c>
      <c r="P41" s="495" t="s">
        <v>432</v>
      </c>
      <c r="Q41" s="495"/>
      <c r="R41" s="495"/>
      <c r="S41" s="495"/>
      <c r="T41" s="495"/>
      <c r="U41" s="495"/>
      <c r="V41" s="495"/>
      <c r="W41" s="179"/>
      <c r="X41" s="400"/>
      <c r="Y41" s="94">
        <v>0</v>
      </c>
      <c r="Z41" s="95">
        <v>1</v>
      </c>
    </row>
    <row r="42" spans="1:29" ht="42.75" customHeight="1" x14ac:dyDescent="0.2">
      <c r="C42" s="170"/>
      <c r="D42" s="179"/>
      <c r="E42" s="179"/>
      <c r="F42" s="179"/>
      <c r="G42" s="179"/>
      <c r="H42" s="179"/>
      <c r="I42" s="179"/>
      <c r="J42" s="401"/>
      <c r="K42" s="96">
        <v>0</v>
      </c>
      <c r="L42" s="97">
        <v>0</v>
      </c>
      <c r="P42" s="61"/>
      <c r="Q42" s="61"/>
      <c r="R42" s="61"/>
      <c r="S42" s="61"/>
      <c r="T42" s="61"/>
      <c r="U42" s="61"/>
      <c r="V42" s="61"/>
      <c r="W42" s="61"/>
      <c r="X42" s="401"/>
      <c r="Y42" s="96">
        <v>0</v>
      </c>
      <c r="Z42" s="97">
        <v>0</v>
      </c>
    </row>
    <row r="43" spans="1:29" ht="25.5" x14ac:dyDescent="0.2">
      <c r="B43" s="494" t="s">
        <v>383</v>
      </c>
      <c r="C43" s="494"/>
      <c r="D43" s="494"/>
      <c r="E43" s="494"/>
      <c r="F43" s="494"/>
      <c r="G43" s="494"/>
      <c r="H43" s="494"/>
      <c r="I43" s="494"/>
      <c r="K43" s="50" t="s">
        <v>73</v>
      </c>
      <c r="L43" s="77">
        <f>(K38*L38+K39*L39+K40*L40+K41*L41+K42*L42)/SUM(K38:K42)</f>
        <v>2.3333333333333335</v>
      </c>
      <c r="P43" s="494" t="str">
        <f>B43</f>
        <v>Take the average results from the questionnaires, national appointments and from the interviews</v>
      </c>
      <c r="Q43" s="494"/>
      <c r="R43" s="494"/>
      <c r="S43" s="494"/>
      <c r="T43" s="494"/>
      <c r="U43" s="494"/>
      <c r="V43" s="494"/>
      <c r="W43"/>
      <c r="Y43" s="50" t="s">
        <v>73</v>
      </c>
      <c r="Z43" s="77">
        <f>(Y38*Z38+Y39*Z39+Y40*Z40+Y41*Z41+Y42*Z42)/SUM(Y38:Y42)</f>
        <v>3.6666666666666665</v>
      </c>
    </row>
    <row r="44" spans="1:29" ht="19.5" customHeight="1" x14ac:dyDescent="0.2">
      <c r="A44" s="50" t="s">
        <v>123</v>
      </c>
      <c r="B44" s="86" t="s">
        <v>418</v>
      </c>
      <c r="C44" s="58" t="s">
        <v>419</v>
      </c>
      <c r="D44" s="58"/>
      <c r="G44" s="50"/>
      <c r="I44" s="90" t="str">
        <f>B44</f>
        <v>3.1.1</v>
      </c>
      <c r="J44" s="50" t="s">
        <v>79</v>
      </c>
      <c r="K44" s="115" t="s">
        <v>3</v>
      </c>
      <c r="L44" s="115"/>
      <c r="N44" s="50" t="s">
        <v>123</v>
      </c>
      <c r="O44" s="50" t="s">
        <v>417</v>
      </c>
      <c r="P44" s="58" t="s">
        <v>425</v>
      </c>
      <c r="T44" s="50" t="s">
        <v>19</v>
      </c>
      <c r="U44" s="90" t="str">
        <f>O44</f>
        <v>3.1.2</v>
      </c>
      <c r="V44" s="50" t="s">
        <v>79</v>
      </c>
      <c r="W44" s="115" t="s">
        <v>3</v>
      </c>
    </row>
    <row r="45" spans="1:29" ht="12.75" customHeight="1" x14ac:dyDescent="0.2">
      <c r="C45" s="357" t="s">
        <v>420</v>
      </c>
      <c r="D45" s="379"/>
      <c r="E45" s="379"/>
      <c r="F45" s="379"/>
      <c r="G45" s="379"/>
      <c r="I45" s="104">
        <f>L43</f>
        <v>2.3333333333333335</v>
      </c>
      <c r="J45" s="81">
        <v>0.5</v>
      </c>
      <c r="K45" s="114">
        <f>I45*J45</f>
        <v>1.1666666666666667</v>
      </c>
      <c r="P45" s="58" t="s">
        <v>426</v>
      </c>
      <c r="U45" s="181">
        <f>Z43</f>
        <v>3.6666666666666665</v>
      </c>
      <c r="V45" s="81">
        <v>0.5</v>
      </c>
      <c r="W45" s="114">
        <f>U45*V45</f>
        <v>1.8333333333333333</v>
      </c>
      <c r="Z45" s="357" t="s">
        <v>433</v>
      </c>
      <c r="AA45" s="379"/>
      <c r="AB45" s="101">
        <f>K45+W45</f>
        <v>3</v>
      </c>
    </row>
    <row r="46" spans="1:29" ht="21.75" customHeight="1" x14ac:dyDescent="0.2">
      <c r="C46" s="170"/>
      <c r="D46" s="170"/>
      <c r="E46" s="170"/>
      <c r="F46" s="170"/>
      <c r="G46" s="170"/>
      <c r="H46" s="170"/>
      <c r="I46" s="170"/>
      <c r="J46" s="170"/>
      <c r="K46" s="170"/>
      <c r="L46" s="170"/>
      <c r="M46" s="170"/>
      <c r="N46" s="170"/>
      <c r="O46" s="170"/>
      <c r="P46" s="170"/>
      <c r="Q46" s="170"/>
      <c r="R46" s="170"/>
      <c r="S46" s="170"/>
      <c r="T46" s="170"/>
      <c r="U46" s="170"/>
      <c r="V46" s="170"/>
      <c r="W46" s="170"/>
      <c r="Z46" s="169"/>
      <c r="AA46" s="170"/>
      <c r="AB46" s="170"/>
      <c r="AC46" s="170"/>
    </row>
    <row r="47" spans="1:29" ht="27" customHeight="1" x14ac:dyDescent="0.2">
      <c r="A47" s="413" t="str">
        <f>Criteria1.1.1!D55</f>
        <v>Transport</v>
      </c>
      <c r="B47" s="411"/>
      <c r="C47" s="411"/>
      <c r="D47" s="411"/>
      <c r="E47" s="73"/>
      <c r="F47" s="73"/>
      <c r="G47" s="73"/>
      <c r="H47" s="73"/>
      <c r="I47" s="73"/>
      <c r="J47" s="73"/>
      <c r="K47" s="116"/>
      <c r="L47" s="116"/>
      <c r="M47" s="171"/>
      <c r="N47" s="72"/>
      <c r="O47" s="72" t="s">
        <v>19</v>
      </c>
      <c r="P47" s="72"/>
      <c r="Q47" s="416"/>
      <c r="R47" s="416"/>
      <c r="S47" s="416"/>
      <c r="T47" s="416"/>
      <c r="U47" s="72"/>
      <c r="V47" s="72"/>
    </row>
    <row r="48" spans="1:29" ht="27" customHeight="1" x14ac:dyDescent="0.2">
      <c r="A48" s="50"/>
      <c r="B48" s="61" t="s">
        <v>130</v>
      </c>
      <c r="C48" s="59">
        <v>4</v>
      </c>
      <c r="D48" s="495" t="s">
        <v>423</v>
      </c>
      <c r="E48" s="495"/>
      <c r="F48" s="495"/>
      <c r="G48" s="495"/>
      <c r="H48" s="495"/>
      <c r="I48" s="495"/>
      <c r="J48" s="399" t="s">
        <v>150</v>
      </c>
      <c r="K48" s="184" t="s">
        <v>149</v>
      </c>
      <c r="L48" s="92" t="s">
        <v>19</v>
      </c>
      <c r="M48" s="171"/>
      <c r="N48" s="58" t="s">
        <v>188</v>
      </c>
      <c r="O48" s="61">
        <v>4</v>
      </c>
      <c r="P48" s="495" t="s">
        <v>428</v>
      </c>
      <c r="Q48" s="495"/>
      <c r="R48" s="495"/>
      <c r="S48" s="495"/>
      <c r="T48" s="495"/>
      <c r="U48" s="495"/>
      <c r="V48" s="495"/>
      <c r="W48" s="179"/>
      <c r="X48" s="399" t="s">
        <v>150</v>
      </c>
      <c r="Y48" s="184" t="s">
        <v>149</v>
      </c>
      <c r="Z48" s="92" t="s">
        <v>19</v>
      </c>
    </row>
    <row r="49" spans="1:29" ht="21.75" customHeight="1" x14ac:dyDescent="0.2">
      <c r="B49" s="61" t="s">
        <v>131</v>
      </c>
      <c r="C49" s="59">
        <v>3</v>
      </c>
      <c r="D49" s="495" t="s">
        <v>424</v>
      </c>
      <c r="E49" s="495"/>
      <c r="F49" s="495"/>
      <c r="G49" s="495"/>
      <c r="H49" s="495"/>
      <c r="I49" s="495"/>
      <c r="J49" s="400"/>
      <c r="K49" s="94">
        <v>0</v>
      </c>
      <c r="L49" s="95">
        <v>4</v>
      </c>
      <c r="M49" s="171"/>
      <c r="N49" s="58" t="s">
        <v>130</v>
      </c>
      <c r="O49" s="61">
        <v>3</v>
      </c>
      <c r="P49" s="495" t="s">
        <v>429</v>
      </c>
      <c r="Q49" s="495"/>
      <c r="R49" s="495"/>
      <c r="S49" s="495"/>
      <c r="T49" s="495"/>
      <c r="U49" s="495"/>
      <c r="V49" s="495"/>
      <c r="W49" s="179"/>
      <c r="X49" s="400"/>
      <c r="Y49" s="94">
        <v>1</v>
      </c>
      <c r="Z49" s="95">
        <v>4</v>
      </c>
    </row>
    <row r="50" spans="1:29" ht="20.25" customHeight="1" x14ac:dyDescent="0.2">
      <c r="B50" s="61" t="s">
        <v>73</v>
      </c>
      <c r="C50" s="59">
        <v>2</v>
      </c>
      <c r="D50" s="495" t="s">
        <v>422</v>
      </c>
      <c r="E50" s="495"/>
      <c r="F50" s="495"/>
      <c r="G50" s="495"/>
      <c r="H50" s="495"/>
      <c r="I50" s="495"/>
      <c r="J50" s="400"/>
      <c r="K50" s="94">
        <v>0</v>
      </c>
      <c r="L50" s="95">
        <v>3</v>
      </c>
      <c r="N50" s="58" t="s">
        <v>73</v>
      </c>
      <c r="O50" s="61">
        <v>2</v>
      </c>
      <c r="P50" s="495" t="s">
        <v>430</v>
      </c>
      <c r="Q50" s="495"/>
      <c r="R50" s="495"/>
      <c r="S50" s="495"/>
      <c r="T50" s="495"/>
      <c r="U50" s="495"/>
      <c r="V50" s="179"/>
      <c r="W50" s="179"/>
      <c r="X50" s="400"/>
      <c r="Y50" s="94">
        <v>0</v>
      </c>
      <c r="Z50" s="95">
        <v>3</v>
      </c>
    </row>
    <row r="51" spans="1:29" ht="27" customHeight="1" x14ac:dyDescent="0.2">
      <c r="B51" s="61" t="s">
        <v>134</v>
      </c>
      <c r="C51" s="59">
        <v>1</v>
      </c>
      <c r="D51" s="495" t="s">
        <v>355</v>
      </c>
      <c r="E51" s="495"/>
      <c r="F51" s="495"/>
      <c r="G51" s="495"/>
      <c r="H51" s="495"/>
      <c r="I51" s="495"/>
      <c r="J51" s="400"/>
      <c r="K51" s="94">
        <v>1</v>
      </c>
      <c r="L51" s="95">
        <v>2</v>
      </c>
      <c r="N51" s="58" t="s">
        <v>427</v>
      </c>
      <c r="O51" s="61">
        <v>1</v>
      </c>
      <c r="P51" s="495" t="s">
        <v>431</v>
      </c>
      <c r="Q51" s="495"/>
      <c r="R51" s="495"/>
      <c r="S51" s="495"/>
      <c r="T51" s="495"/>
      <c r="U51" s="495"/>
      <c r="V51" s="495"/>
      <c r="W51" s="179"/>
      <c r="X51" s="400"/>
      <c r="Y51" s="94">
        <v>0</v>
      </c>
      <c r="Z51" s="95">
        <v>2</v>
      </c>
    </row>
    <row r="52" spans="1:29" ht="28.5" customHeight="1" x14ac:dyDescent="0.2">
      <c r="C52" s="170">
        <v>0</v>
      </c>
      <c r="D52" s="179" t="s">
        <v>421</v>
      </c>
      <c r="E52" s="179"/>
      <c r="F52" s="179"/>
      <c r="G52" s="179"/>
      <c r="H52" s="179"/>
      <c r="I52" s="179"/>
      <c r="J52" s="400"/>
      <c r="K52" s="94">
        <v>0</v>
      </c>
      <c r="L52" s="95">
        <v>1</v>
      </c>
      <c r="N52" s="58" t="s">
        <v>377</v>
      </c>
      <c r="O52" s="61">
        <v>0</v>
      </c>
      <c r="P52" s="495" t="s">
        <v>432</v>
      </c>
      <c r="Q52" s="495"/>
      <c r="R52" s="495"/>
      <c r="S52" s="495"/>
      <c r="T52" s="495"/>
      <c r="U52" s="495"/>
      <c r="V52" s="495"/>
      <c r="W52" s="179"/>
      <c r="X52" s="400"/>
      <c r="Y52" s="94">
        <v>0</v>
      </c>
      <c r="Z52" s="95">
        <v>1</v>
      </c>
    </row>
    <row r="53" spans="1:29" ht="42.75" customHeight="1" x14ac:dyDescent="0.2">
      <c r="C53" s="170"/>
      <c r="D53" s="179"/>
      <c r="E53" s="179"/>
      <c r="F53" s="179"/>
      <c r="G53" s="179"/>
      <c r="H53" s="179"/>
      <c r="I53" s="179"/>
      <c r="J53" s="401"/>
      <c r="K53" s="96">
        <v>0</v>
      </c>
      <c r="L53" s="97">
        <v>0</v>
      </c>
      <c r="P53" s="61"/>
      <c r="Q53" s="61"/>
      <c r="R53" s="61"/>
      <c r="S53" s="61"/>
      <c r="T53" s="61"/>
      <c r="U53" s="61"/>
      <c r="V53" s="61"/>
      <c r="W53" s="61"/>
      <c r="X53" s="401"/>
      <c r="Y53" s="96">
        <v>0</v>
      </c>
      <c r="Z53" s="97">
        <v>0</v>
      </c>
    </row>
    <row r="54" spans="1:29" ht="25.5" x14ac:dyDescent="0.2">
      <c r="B54" s="494" t="s">
        <v>383</v>
      </c>
      <c r="C54" s="494"/>
      <c r="D54" s="494"/>
      <c r="E54" s="494"/>
      <c r="F54" s="494"/>
      <c r="G54" s="494"/>
      <c r="H54" s="494"/>
      <c r="I54" s="494"/>
      <c r="K54" s="50" t="s">
        <v>73</v>
      </c>
      <c r="L54" s="77">
        <f>(K49*L49+K50*L50+K51*L51+K52*L52+K53*L53)/SUM(K49:K53)</f>
        <v>2</v>
      </c>
      <c r="P54" s="494" t="str">
        <f>B54</f>
        <v>Take the average results from the questionnaires, national appointments and from the interviews</v>
      </c>
      <c r="Q54" s="494"/>
      <c r="R54" s="494"/>
      <c r="S54" s="494"/>
      <c r="T54" s="494"/>
      <c r="U54" s="494"/>
      <c r="V54" s="494"/>
      <c r="W54"/>
      <c r="Y54" s="50" t="s">
        <v>73</v>
      </c>
      <c r="Z54" s="77">
        <f>(Y49*Z49+Y50*Z50+Y51*Z51+Y52*Z52+Y53*Z53)/SUM(Y49:Y53)</f>
        <v>4</v>
      </c>
    </row>
    <row r="55" spans="1:29" ht="19.5" customHeight="1" x14ac:dyDescent="0.2">
      <c r="A55" s="50" t="s">
        <v>123</v>
      </c>
      <c r="B55" s="86" t="s">
        <v>418</v>
      </c>
      <c r="C55" s="58" t="s">
        <v>419</v>
      </c>
      <c r="D55" s="58"/>
      <c r="G55" s="50"/>
      <c r="I55" s="90" t="str">
        <f>B55</f>
        <v>3.1.1</v>
      </c>
      <c r="J55" s="50" t="s">
        <v>79</v>
      </c>
      <c r="K55" s="115" t="s">
        <v>3</v>
      </c>
      <c r="L55" s="115"/>
      <c r="N55" s="50" t="s">
        <v>123</v>
      </c>
      <c r="O55" s="50" t="s">
        <v>417</v>
      </c>
      <c r="P55" s="58" t="s">
        <v>425</v>
      </c>
      <c r="T55" s="50" t="s">
        <v>19</v>
      </c>
      <c r="U55" s="90" t="str">
        <f>O55</f>
        <v>3.1.2</v>
      </c>
      <c r="V55" s="50" t="s">
        <v>79</v>
      </c>
      <c r="W55" s="115" t="s">
        <v>3</v>
      </c>
    </row>
    <row r="56" spans="1:29" x14ac:dyDescent="0.2">
      <c r="C56" s="357" t="s">
        <v>420</v>
      </c>
      <c r="D56" s="379"/>
      <c r="E56" s="379"/>
      <c r="F56" s="379"/>
      <c r="G56" s="379"/>
      <c r="I56" s="104">
        <v>1</v>
      </c>
      <c r="J56" s="81">
        <v>0.5</v>
      </c>
      <c r="K56" s="114">
        <f>I56*J56</f>
        <v>0.5</v>
      </c>
      <c r="P56" s="58" t="s">
        <v>426</v>
      </c>
      <c r="U56" s="181">
        <v>4</v>
      </c>
      <c r="V56" s="81">
        <v>0.5</v>
      </c>
      <c r="W56" s="114">
        <f>U56*V56</f>
        <v>2</v>
      </c>
      <c r="Z56" s="357" t="s">
        <v>433</v>
      </c>
      <c r="AA56" s="379"/>
      <c r="AB56" s="101">
        <f>K56+W56</f>
        <v>2.5</v>
      </c>
    </row>
    <row r="57" spans="1:29" ht="21.75" customHeight="1" x14ac:dyDescent="0.2">
      <c r="C57" s="170"/>
      <c r="D57" s="170"/>
      <c r="E57" s="170"/>
      <c r="F57" s="170"/>
      <c r="G57" s="170"/>
      <c r="H57" s="170"/>
      <c r="I57" s="170"/>
      <c r="J57" s="170"/>
      <c r="K57" s="170"/>
      <c r="L57" s="170"/>
      <c r="M57" s="170"/>
      <c r="N57" s="170"/>
      <c r="O57" s="170"/>
      <c r="P57" s="170"/>
      <c r="Q57" s="170"/>
      <c r="R57" s="170"/>
      <c r="S57" s="170"/>
      <c r="T57" s="170"/>
      <c r="U57" s="170"/>
      <c r="V57" s="170"/>
      <c r="W57" s="170"/>
      <c r="Z57" s="169"/>
      <c r="AA57" s="170"/>
      <c r="AB57" s="170"/>
      <c r="AC57" s="170"/>
    </row>
    <row r="58" spans="1:29" ht="28.5" customHeight="1" x14ac:dyDescent="0.2">
      <c r="A58" s="410" t="s">
        <v>66</v>
      </c>
      <c r="B58" s="411"/>
      <c r="C58" s="411"/>
      <c r="D58" s="411"/>
      <c r="E58" s="73"/>
      <c r="F58" s="73"/>
      <c r="G58" s="73"/>
      <c r="H58" s="73"/>
      <c r="I58" s="73"/>
      <c r="J58" s="73"/>
      <c r="K58" s="116"/>
      <c r="L58" s="116"/>
      <c r="M58" s="171"/>
      <c r="N58" s="72"/>
      <c r="O58" s="72" t="s">
        <v>19</v>
      </c>
      <c r="P58" s="72"/>
      <c r="Q58" s="416"/>
      <c r="R58" s="416"/>
      <c r="S58" s="416"/>
      <c r="T58" s="416"/>
      <c r="U58" s="72"/>
      <c r="V58" s="72"/>
    </row>
    <row r="59" spans="1:29" ht="27" customHeight="1" x14ac:dyDescent="0.2">
      <c r="A59" s="50"/>
      <c r="B59" s="61" t="s">
        <v>130</v>
      </c>
      <c r="C59" s="59">
        <v>4</v>
      </c>
      <c r="D59" s="495" t="s">
        <v>423</v>
      </c>
      <c r="E59" s="495"/>
      <c r="F59" s="495"/>
      <c r="G59" s="495"/>
      <c r="H59" s="495"/>
      <c r="I59" s="495"/>
      <c r="J59" s="399" t="s">
        <v>150</v>
      </c>
      <c r="K59" s="184" t="s">
        <v>149</v>
      </c>
      <c r="L59" s="92" t="s">
        <v>19</v>
      </c>
      <c r="M59" s="171"/>
      <c r="N59" s="58" t="s">
        <v>188</v>
      </c>
      <c r="O59" s="61">
        <v>4</v>
      </c>
      <c r="P59" s="495" t="s">
        <v>428</v>
      </c>
      <c r="Q59" s="495"/>
      <c r="R59" s="495"/>
      <c r="S59" s="495"/>
      <c r="T59" s="495"/>
      <c r="U59" s="495"/>
      <c r="V59" s="495"/>
      <c r="W59" s="179"/>
      <c r="X59" s="399" t="s">
        <v>150</v>
      </c>
      <c r="Y59" s="184" t="s">
        <v>149</v>
      </c>
      <c r="Z59" s="92" t="s">
        <v>19</v>
      </c>
    </row>
    <row r="60" spans="1:29" ht="21.75" customHeight="1" x14ac:dyDescent="0.2">
      <c r="B60" s="61" t="s">
        <v>131</v>
      </c>
      <c r="C60" s="59">
        <v>3</v>
      </c>
      <c r="D60" s="495" t="s">
        <v>424</v>
      </c>
      <c r="E60" s="495"/>
      <c r="F60" s="495"/>
      <c r="G60" s="495"/>
      <c r="H60" s="495"/>
      <c r="I60" s="495"/>
      <c r="J60" s="400"/>
      <c r="K60" s="94">
        <v>0</v>
      </c>
      <c r="L60" s="95">
        <v>4</v>
      </c>
      <c r="M60" s="171"/>
      <c r="N60" s="58" t="s">
        <v>130</v>
      </c>
      <c r="O60" s="61">
        <v>3</v>
      </c>
      <c r="P60" s="495" t="s">
        <v>429</v>
      </c>
      <c r="Q60" s="495"/>
      <c r="R60" s="495"/>
      <c r="S60" s="495"/>
      <c r="T60" s="495"/>
      <c r="U60" s="495"/>
      <c r="V60" s="495"/>
      <c r="W60" s="179"/>
      <c r="X60" s="400"/>
      <c r="Y60" s="94">
        <v>0</v>
      </c>
      <c r="Z60" s="95">
        <v>4</v>
      </c>
    </row>
    <row r="61" spans="1:29" ht="20.25" customHeight="1" x14ac:dyDescent="0.2">
      <c r="B61" s="61" t="s">
        <v>73</v>
      </c>
      <c r="C61" s="59">
        <v>2</v>
      </c>
      <c r="D61" s="495" t="s">
        <v>422</v>
      </c>
      <c r="E61" s="495"/>
      <c r="F61" s="495"/>
      <c r="G61" s="495"/>
      <c r="H61" s="495"/>
      <c r="I61" s="495"/>
      <c r="J61" s="400"/>
      <c r="K61" s="94">
        <v>0</v>
      </c>
      <c r="L61" s="95">
        <v>3</v>
      </c>
      <c r="N61" s="58" t="s">
        <v>73</v>
      </c>
      <c r="O61" s="61">
        <v>2</v>
      </c>
      <c r="P61" s="495" t="s">
        <v>430</v>
      </c>
      <c r="Q61" s="495"/>
      <c r="R61" s="495"/>
      <c r="S61" s="495"/>
      <c r="T61" s="495"/>
      <c r="U61" s="495"/>
      <c r="V61" s="179"/>
      <c r="W61" s="179"/>
      <c r="X61" s="400"/>
      <c r="Y61" s="94">
        <v>1</v>
      </c>
      <c r="Z61" s="95">
        <v>3</v>
      </c>
    </row>
    <row r="62" spans="1:29" ht="27" customHeight="1" x14ac:dyDescent="0.2">
      <c r="B62" s="61" t="s">
        <v>134</v>
      </c>
      <c r="C62" s="59">
        <v>1</v>
      </c>
      <c r="D62" s="495" t="s">
        <v>355</v>
      </c>
      <c r="E62" s="495"/>
      <c r="F62" s="495"/>
      <c r="G62" s="495"/>
      <c r="H62" s="495"/>
      <c r="I62" s="495"/>
      <c r="J62" s="400"/>
      <c r="K62" s="94">
        <v>1</v>
      </c>
      <c r="L62" s="95">
        <v>2</v>
      </c>
      <c r="N62" s="58" t="s">
        <v>427</v>
      </c>
      <c r="O62" s="61">
        <v>1</v>
      </c>
      <c r="P62" s="495" t="s">
        <v>431</v>
      </c>
      <c r="Q62" s="495"/>
      <c r="R62" s="495"/>
      <c r="S62" s="495"/>
      <c r="T62" s="495"/>
      <c r="U62" s="495"/>
      <c r="V62" s="495"/>
      <c r="W62" s="179"/>
      <c r="X62" s="400"/>
      <c r="Y62" s="94"/>
      <c r="Z62" s="95">
        <v>2</v>
      </c>
    </row>
    <row r="63" spans="1:29" ht="28.5" customHeight="1" x14ac:dyDescent="0.2">
      <c r="C63" s="170">
        <v>0</v>
      </c>
      <c r="D63" s="179" t="s">
        <v>421</v>
      </c>
      <c r="E63" s="179"/>
      <c r="F63" s="179"/>
      <c r="G63" s="179"/>
      <c r="H63" s="179"/>
      <c r="I63" s="179"/>
      <c r="J63" s="400"/>
      <c r="K63" s="94">
        <v>0</v>
      </c>
      <c r="L63" s="95">
        <v>1</v>
      </c>
      <c r="N63" s="58" t="s">
        <v>377</v>
      </c>
      <c r="O63" s="61">
        <v>0</v>
      </c>
      <c r="P63" s="495" t="s">
        <v>432</v>
      </c>
      <c r="Q63" s="495"/>
      <c r="R63" s="495"/>
      <c r="S63" s="495"/>
      <c r="T63" s="495"/>
      <c r="U63" s="495"/>
      <c r="V63" s="495"/>
      <c r="W63" s="179"/>
      <c r="X63" s="400"/>
      <c r="Y63" s="94"/>
      <c r="Z63" s="95">
        <v>1</v>
      </c>
    </row>
    <row r="64" spans="1:29" ht="42.75" customHeight="1" x14ac:dyDescent="0.2">
      <c r="C64" s="170"/>
      <c r="D64" s="179"/>
      <c r="E64" s="179"/>
      <c r="F64" s="179"/>
      <c r="G64" s="179"/>
      <c r="H64" s="179"/>
      <c r="I64" s="179"/>
      <c r="J64" s="401"/>
      <c r="K64" s="96">
        <v>0</v>
      </c>
      <c r="L64" s="97">
        <v>0</v>
      </c>
      <c r="P64" s="61"/>
      <c r="Q64" s="61"/>
      <c r="R64" s="61"/>
      <c r="S64" s="61"/>
      <c r="T64" s="61"/>
      <c r="U64" s="61"/>
      <c r="V64" s="61"/>
      <c r="W64" s="61"/>
      <c r="X64" s="401"/>
      <c r="Y64" s="96"/>
      <c r="Z64" s="97">
        <v>0</v>
      </c>
    </row>
    <row r="65" spans="1:29" ht="25.5" x14ac:dyDescent="0.2">
      <c r="B65" s="494" t="s">
        <v>383</v>
      </c>
      <c r="C65" s="494"/>
      <c r="D65" s="494"/>
      <c r="E65" s="494"/>
      <c r="F65" s="494"/>
      <c r="G65" s="494"/>
      <c r="H65" s="494"/>
      <c r="I65" s="494"/>
      <c r="K65" s="50" t="s">
        <v>73</v>
      </c>
      <c r="L65" s="77">
        <f>(K60*L60+K61*L61+K62*L62+K63*L63+K64*L64)/SUM(K60:K64)</f>
        <v>2</v>
      </c>
      <c r="P65" s="494" t="str">
        <f>B65</f>
        <v>Take the average results from the questionnaires, national appointments and from the interviews</v>
      </c>
      <c r="Q65" s="494"/>
      <c r="R65" s="494"/>
      <c r="S65" s="494"/>
      <c r="T65" s="494"/>
      <c r="U65" s="494"/>
      <c r="V65" s="494"/>
      <c r="W65"/>
      <c r="Y65" s="50" t="s">
        <v>73</v>
      </c>
      <c r="Z65" s="77">
        <f>(Y60*Z60+Y61*Z61+Y62*Z62+Y63*Z63+Y64*Z64)/SUM(Y60:Y64)</f>
        <v>3</v>
      </c>
    </row>
    <row r="66" spans="1:29" ht="19.5" customHeight="1" x14ac:dyDescent="0.2">
      <c r="A66" s="50" t="s">
        <v>123</v>
      </c>
      <c r="B66" s="86" t="s">
        <v>418</v>
      </c>
      <c r="C66" s="58" t="s">
        <v>419</v>
      </c>
      <c r="D66" s="58"/>
      <c r="G66" s="50"/>
      <c r="I66" s="90" t="str">
        <f>B66</f>
        <v>3.1.1</v>
      </c>
      <c r="J66" s="50" t="s">
        <v>79</v>
      </c>
      <c r="K66" s="115" t="s">
        <v>3</v>
      </c>
      <c r="L66" s="115"/>
      <c r="N66" s="50" t="s">
        <v>123</v>
      </c>
      <c r="O66" s="50" t="s">
        <v>417</v>
      </c>
      <c r="P66" s="58" t="s">
        <v>425</v>
      </c>
      <c r="T66" s="50" t="s">
        <v>19</v>
      </c>
      <c r="U66" s="90" t="str">
        <f>O66</f>
        <v>3.1.2</v>
      </c>
      <c r="V66" s="50" t="s">
        <v>79</v>
      </c>
      <c r="W66" s="115" t="s">
        <v>3</v>
      </c>
    </row>
    <row r="67" spans="1:29" ht="12.75" customHeight="1" x14ac:dyDescent="0.2">
      <c r="C67" s="357" t="s">
        <v>420</v>
      </c>
      <c r="D67" s="379"/>
      <c r="E67" s="379"/>
      <c r="F67" s="379"/>
      <c r="G67" s="379"/>
      <c r="I67" s="104">
        <v>2</v>
      </c>
      <c r="J67" s="81">
        <v>0.5</v>
      </c>
      <c r="K67" s="114">
        <f>I67*J67</f>
        <v>1</v>
      </c>
      <c r="P67" s="58" t="s">
        <v>426</v>
      </c>
      <c r="U67" s="181">
        <v>3</v>
      </c>
      <c r="V67" s="81">
        <v>0.5</v>
      </c>
      <c r="W67" s="114">
        <f>U67*V67</f>
        <v>1.5</v>
      </c>
      <c r="Z67" s="357" t="s">
        <v>433</v>
      </c>
      <c r="AA67" s="379"/>
      <c r="AB67" s="101">
        <f>K67+W67</f>
        <v>2.5</v>
      </c>
    </row>
    <row r="68" spans="1:29" ht="21.75" customHeight="1" x14ac:dyDescent="0.2">
      <c r="C68" s="170"/>
      <c r="D68" s="170"/>
      <c r="E68" s="170"/>
      <c r="F68" s="170"/>
      <c r="G68" s="170"/>
      <c r="H68" s="170"/>
      <c r="I68" s="170"/>
      <c r="J68" s="170"/>
      <c r="K68" s="170"/>
      <c r="L68" s="170"/>
      <c r="M68" s="170"/>
      <c r="N68" s="170"/>
      <c r="O68" s="170"/>
      <c r="P68" s="170"/>
      <c r="Q68" s="170"/>
      <c r="R68" s="170"/>
      <c r="S68" s="170"/>
      <c r="T68" s="170"/>
      <c r="U68" s="170"/>
      <c r="V68" s="170"/>
      <c r="W68" s="170"/>
      <c r="Z68" s="169"/>
      <c r="AA68" s="170"/>
      <c r="AB68" s="170"/>
      <c r="AC68" s="170"/>
    </row>
    <row r="69" spans="1:29" ht="27" customHeight="1" x14ac:dyDescent="0.2">
      <c r="A69" s="413" t="str">
        <f>Criteria1.1.1!D78</f>
        <v>Private  Sector Development Competitiveness</v>
      </c>
      <c r="B69" s="411"/>
      <c r="C69" s="411"/>
      <c r="D69" s="411"/>
      <c r="E69" s="73"/>
      <c r="F69" s="73"/>
      <c r="G69" s="73"/>
      <c r="H69" s="73"/>
      <c r="I69" s="73"/>
      <c r="J69" s="73"/>
      <c r="K69" s="116"/>
      <c r="L69" s="116"/>
      <c r="M69" s="213"/>
      <c r="N69" s="72"/>
      <c r="O69" s="72" t="s">
        <v>19</v>
      </c>
      <c r="P69" s="72"/>
      <c r="Q69" s="416"/>
      <c r="R69" s="416"/>
      <c r="S69" s="416"/>
      <c r="T69" s="416"/>
      <c r="U69" s="72"/>
      <c r="V69" s="72"/>
    </row>
    <row r="70" spans="1:29" ht="27" customHeight="1" x14ac:dyDescent="0.2">
      <c r="A70" s="50"/>
      <c r="B70" s="61" t="s">
        <v>130</v>
      </c>
      <c r="C70" s="59">
        <v>4</v>
      </c>
      <c r="D70" s="495" t="s">
        <v>423</v>
      </c>
      <c r="E70" s="495"/>
      <c r="F70" s="495"/>
      <c r="G70" s="495"/>
      <c r="H70" s="495"/>
      <c r="I70" s="495"/>
      <c r="J70" s="399" t="s">
        <v>150</v>
      </c>
      <c r="K70" s="184" t="s">
        <v>149</v>
      </c>
      <c r="L70" s="92" t="s">
        <v>19</v>
      </c>
      <c r="M70" s="213"/>
      <c r="N70" s="58" t="s">
        <v>188</v>
      </c>
      <c r="O70" s="61">
        <v>4</v>
      </c>
      <c r="P70" s="495" t="s">
        <v>428</v>
      </c>
      <c r="Q70" s="495"/>
      <c r="R70" s="495"/>
      <c r="S70" s="495"/>
      <c r="T70" s="495"/>
      <c r="U70" s="495"/>
      <c r="V70" s="495"/>
      <c r="W70" s="217"/>
      <c r="X70" s="399" t="s">
        <v>150</v>
      </c>
      <c r="Y70" s="184" t="s">
        <v>149</v>
      </c>
      <c r="Z70" s="92" t="s">
        <v>19</v>
      </c>
    </row>
    <row r="71" spans="1:29" ht="21.75" customHeight="1" x14ac:dyDescent="0.2">
      <c r="B71" s="61" t="s">
        <v>131</v>
      </c>
      <c r="C71" s="59">
        <v>3</v>
      </c>
      <c r="D71" s="495" t="s">
        <v>424</v>
      </c>
      <c r="E71" s="495"/>
      <c r="F71" s="495"/>
      <c r="G71" s="495"/>
      <c r="H71" s="495"/>
      <c r="I71" s="495"/>
      <c r="J71" s="400"/>
      <c r="K71" s="94">
        <v>2</v>
      </c>
      <c r="L71" s="95">
        <v>4</v>
      </c>
      <c r="M71" s="213"/>
      <c r="N71" s="58" t="s">
        <v>130</v>
      </c>
      <c r="O71" s="61">
        <v>3</v>
      </c>
      <c r="P71" s="495" t="s">
        <v>429</v>
      </c>
      <c r="Q71" s="495"/>
      <c r="R71" s="495"/>
      <c r="S71" s="495"/>
      <c r="T71" s="495"/>
      <c r="U71" s="495"/>
      <c r="V71" s="495"/>
      <c r="W71" s="217"/>
      <c r="X71" s="400"/>
      <c r="Y71" s="94">
        <v>1</v>
      </c>
      <c r="Z71" s="95">
        <v>4</v>
      </c>
    </row>
    <row r="72" spans="1:29" ht="20.25" customHeight="1" x14ac:dyDescent="0.2">
      <c r="B72" s="61" t="s">
        <v>73</v>
      </c>
      <c r="C72" s="59">
        <v>2</v>
      </c>
      <c r="D72" s="495" t="s">
        <v>422</v>
      </c>
      <c r="E72" s="495"/>
      <c r="F72" s="495"/>
      <c r="G72" s="495"/>
      <c r="H72" s="495"/>
      <c r="I72" s="495"/>
      <c r="J72" s="400"/>
      <c r="K72" s="94">
        <v>0</v>
      </c>
      <c r="L72" s="95">
        <v>3</v>
      </c>
      <c r="N72" s="58" t="s">
        <v>73</v>
      </c>
      <c r="O72" s="61">
        <v>2</v>
      </c>
      <c r="P72" s="495" t="s">
        <v>430</v>
      </c>
      <c r="Q72" s="495"/>
      <c r="R72" s="495"/>
      <c r="S72" s="495"/>
      <c r="T72" s="495"/>
      <c r="U72" s="495"/>
      <c r="V72" s="217"/>
      <c r="W72" s="217"/>
      <c r="X72" s="400"/>
      <c r="Y72" s="94">
        <v>1</v>
      </c>
      <c r="Z72" s="95">
        <v>3</v>
      </c>
    </row>
    <row r="73" spans="1:29" ht="27" customHeight="1" x14ac:dyDescent="0.2">
      <c r="B73" s="61" t="s">
        <v>134</v>
      </c>
      <c r="C73" s="59">
        <v>1</v>
      </c>
      <c r="D73" s="495" t="s">
        <v>355</v>
      </c>
      <c r="E73" s="495"/>
      <c r="F73" s="495"/>
      <c r="G73" s="495"/>
      <c r="H73" s="495"/>
      <c r="I73" s="495"/>
      <c r="J73" s="400"/>
      <c r="K73" s="94">
        <v>0</v>
      </c>
      <c r="L73" s="95">
        <v>2</v>
      </c>
      <c r="N73" s="58" t="s">
        <v>427</v>
      </c>
      <c r="O73" s="61">
        <v>1</v>
      </c>
      <c r="P73" s="495" t="s">
        <v>431</v>
      </c>
      <c r="Q73" s="495"/>
      <c r="R73" s="495"/>
      <c r="S73" s="495"/>
      <c r="T73" s="495"/>
      <c r="U73" s="495"/>
      <c r="V73" s="495"/>
      <c r="W73" s="217"/>
      <c r="X73" s="400"/>
      <c r="Y73" s="94"/>
      <c r="Z73" s="95">
        <v>2</v>
      </c>
    </row>
    <row r="74" spans="1:29" ht="28.5" customHeight="1" x14ac:dyDescent="0.2">
      <c r="C74" s="211">
        <v>0</v>
      </c>
      <c r="D74" s="217" t="s">
        <v>421</v>
      </c>
      <c r="E74" s="217"/>
      <c r="F74" s="217"/>
      <c r="G74" s="217"/>
      <c r="H74" s="217"/>
      <c r="I74" s="217"/>
      <c r="J74" s="400"/>
      <c r="K74" s="94">
        <v>0</v>
      </c>
      <c r="L74" s="95">
        <v>1</v>
      </c>
      <c r="N74" s="58" t="s">
        <v>377</v>
      </c>
      <c r="O74" s="61">
        <v>0</v>
      </c>
      <c r="P74" s="495" t="s">
        <v>432</v>
      </c>
      <c r="Q74" s="495"/>
      <c r="R74" s="495"/>
      <c r="S74" s="495"/>
      <c r="T74" s="495"/>
      <c r="U74" s="495"/>
      <c r="V74" s="495"/>
      <c r="W74" s="217"/>
      <c r="X74" s="400"/>
      <c r="Y74" s="94"/>
      <c r="Z74" s="95">
        <v>1</v>
      </c>
    </row>
    <row r="75" spans="1:29" ht="42.75" customHeight="1" x14ac:dyDescent="0.2">
      <c r="C75" s="211"/>
      <c r="D75" s="217"/>
      <c r="E75" s="217"/>
      <c r="F75" s="217"/>
      <c r="G75" s="217"/>
      <c r="H75" s="217"/>
      <c r="I75" s="217"/>
      <c r="J75" s="401"/>
      <c r="K75" s="96">
        <v>0</v>
      </c>
      <c r="L75" s="97">
        <v>0</v>
      </c>
      <c r="P75" s="61"/>
      <c r="Q75" s="61"/>
      <c r="R75" s="61"/>
      <c r="S75" s="61"/>
      <c r="T75" s="61"/>
      <c r="U75" s="61"/>
      <c r="V75" s="61"/>
      <c r="W75" s="61"/>
      <c r="X75" s="401"/>
      <c r="Y75" s="96"/>
      <c r="Z75" s="97">
        <v>0</v>
      </c>
    </row>
    <row r="76" spans="1:29" ht="25.5" x14ac:dyDescent="0.2">
      <c r="B76" s="494" t="s">
        <v>383</v>
      </c>
      <c r="C76" s="494"/>
      <c r="D76" s="494"/>
      <c r="E76" s="494"/>
      <c r="F76" s="494"/>
      <c r="G76" s="494"/>
      <c r="H76" s="494"/>
      <c r="I76" s="494"/>
      <c r="K76" s="50" t="s">
        <v>73</v>
      </c>
      <c r="L76" s="77">
        <f>(K71*L71+K72*L72+K73*L73+K74*L74+K75*L75)/SUM(K71:K75)</f>
        <v>4</v>
      </c>
      <c r="P76" s="494" t="str">
        <f>B76</f>
        <v>Take the average results from the questionnaires, national appointments and from the interviews</v>
      </c>
      <c r="Q76" s="494"/>
      <c r="R76" s="494"/>
      <c r="S76" s="494"/>
      <c r="T76" s="494"/>
      <c r="U76" s="494"/>
      <c r="V76" s="494"/>
      <c r="W76"/>
      <c r="Y76" s="50" t="s">
        <v>73</v>
      </c>
      <c r="Z76" s="77">
        <f>(Y71*Z71+Y72*Z72+Y73*Z73+Y74*Z74+Y75*Z75)/SUM(Y71:Y75)</f>
        <v>3.5</v>
      </c>
    </row>
    <row r="77" spans="1:29" ht="19.5" customHeight="1" x14ac:dyDescent="0.2">
      <c r="A77" s="50" t="s">
        <v>123</v>
      </c>
      <c r="B77" s="86" t="s">
        <v>418</v>
      </c>
      <c r="C77" s="58" t="s">
        <v>419</v>
      </c>
      <c r="D77" s="58"/>
      <c r="G77" s="50"/>
      <c r="I77" s="90" t="str">
        <f>B77</f>
        <v>3.1.1</v>
      </c>
      <c r="J77" s="50" t="s">
        <v>79</v>
      </c>
      <c r="K77" s="115" t="s">
        <v>3</v>
      </c>
      <c r="L77" s="115"/>
      <c r="N77" s="50" t="s">
        <v>123</v>
      </c>
      <c r="O77" s="50" t="s">
        <v>417</v>
      </c>
      <c r="P77" s="58" t="s">
        <v>425</v>
      </c>
      <c r="T77" s="50" t="s">
        <v>19</v>
      </c>
      <c r="U77" s="90" t="str">
        <f>O77</f>
        <v>3.1.2</v>
      </c>
      <c r="V77" s="50" t="s">
        <v>79</v>
      </c>
      <c r="W77" s="115" t="s">
        <v>3</v>
      </c>
    </row>
    <row r="78" spans="1:29" x14ac:dyDescent="0.2">
      <c r="C78" s="357" t="s">
        <v>420</v>
      </c>
      <c r="D78" s="379"/>
      <c r="E78" s="379"/>
      <c r="F78" s="379"/>
      <c r="G78" s="379"/>
      <c r="I78" s="104">
        <v>0</v>
      </c>
      <c r="J78" s="81">
        <v>0.5</v>
      </c>
      <c r="K78" s="114">
        <f>I78*J78</f>
        <v>0</v>
      </c>
      <c r="P78" s="58" t="s">
        <v>426</v>
      </c>
      <c r="U78" s="181">
        <v>0</v>
      </c>
      <c r="V78" s="81">
        <v>0.5</v>
      </c>
      <c r="W78" s="114">
        <f>U78*V78</f>
        <v>0</v>
      </c>
      <c r="Z78" s="357" t="s">
        <v>433</v>
      </c>
      <c r="AA78" s="379"/>
      <c r="AB78" s="101">
        <f>K78+W78</f>
        <v>0</v>
      </c>
    </row>
    <row r="79" spans="1:29" ht="21.75" customHeight="1" x14ac:dyDescent="0.2">
      <c r="C79" s="211"/>
      <c r="D79" s="211"/>
      <c r="E79" s="211"/>
      <c r="F79" s="211"/>
      <c r="G79" s="211"/>
      <c r="H79" s="211"/>
      <c r="I79" s="211"/>
      <c r="J79" s="211"/>
      <c r="K79" s="211"/>
      <c r="L79" s="211"/>
      <c r="M79" s="211"/>
      <c r="N79" s="211"/>
      <c r="O79" s="211"/>
      <c r="P79" s="211"/>
      <c r="Q79" s="211"/>
      <c r="R79" s="211"/>
      <c r="S79" s="211"/>
      <c r="T79" s="211"/>
      <c r="U79" s="211"/>
      <c r="V79" s="211"/>
      <c r="W79" s="211"/>
      <c r="Z79" s="209"/>
      <c r="AA79" s="211"/>
      <c r="AB79" s="211"/>
      <c r="AC79" s="211"/>
    </row>
    <row r="80" spans="1:29" ht="28.5" customHeight="1" x14ac:dyDescent="0.2">
      <c r="A80" s="414">
        <f>Criteria1.1.1!D89</f>
        <v>0</v>
      </c>
      <c r="B80" s="415"/>
      <c r="C80" s="415"/>
      <c r="D80" s="415"/>
      <c r="E80" s="73"/>
      <c r="F80" s="73"/>
      <c r="G80" s="73"/>
      <c r="H80" s="73"/>
      <c r="I80" s="73"/>
      <c r="J80" s="73"/>
      <c r="K80" s="116"/>
      <c r="L80" s="116"/>
      <c r="M80" s="213"/>
      <c r="N80" s="72"/>
      <c r="O80" s="72" t="s">
        <v>19</v>
      </c>
      <c r="P80" s="72"/>
      <c r="Q80" s="416"/>
      <c r="R80" s="416"/>
      <c r="S80" s="416"/>
      <c r="T80" s="416"/>
      <c r="U80" s="72"/>
      <c r="V80" s="72"/>
    </row>
    <row r="81" spans="1:28" ht="27" customHeight="1" x14ac:dyDescent="0.2">
      <c r="A81" s="50"/>
      <c r="B81" s="61" t="s">
        <v>130</v>
      </c>
      <c r="C81" s="59">
        <v>4</v>
      </c>
      <c r="D81" s="495" t="s">
        <v>423</v>
      </c>
      <c r="E81" s="495"/>
      <c r="F81" s="495"/>
      <c r="G81" s="495"/>
      <c r="H81" s="495"/>
      <c r="I81" s="495"/>
      <c r="J81" s="399" t="s">
        <v>150</v>
      </c>
      <c r="K81" s="184" t="s">
        <v>149</v>
      </c>
      <c r="L81" s="92" t="s">
        <v>19</v>
      </c>
      <c r="M81" s="213"/>
      <c r="N81" s="58" t="s">
        <v>188</v>
      </c>
      <c r="O81" s="61">
        <v>4</v>
      </c>
      <c r="P81" s="495" t="s">
        <v>428</v>
      </c>
      <c r="Q81" s="495"/>
      <c r="R81" s="495"/>
      <c r="S81" s="495"/>
      <c r="T81" s="495"/>
      <c r="U81" s="495"/>
      <c r="V81" s="495"/>
      <c r="W81" s="217"/>
      <c r="X81" s="399" t="s">
        <v>150</v>
      </c>
      <c r="Y81" s="184" t="s">
        <v>149</v>
      </c>
      <c r="Z81" s="92" t="s">
        <v>19</v>
      </c>
    </row>
    <row r="82" spans="1:28" ht="21.75" customHeight="1" x14ac:dyDescent="0.2">
      <c r="B82" s="61" t="s">
        <v>131</v>
      </c>
      <c r="C82" s="59">
        <v>3</v>
      </c>
      <c r="D82" s="495" t="s">
        <v>424</v>
      </c>
      <c r="E82" s="495"/>
      <c r="F82" s="495"/>
      <c r="G82" s="495"/>
      <c r="H82" s="495"/>
      <c r="I82" s="495"/>
      <c r="J82" s="400"/>
      <c r="K82" s="94">
        <v>1</v>
      </c>
      <c r="L82" s="95">
        <v>4</v>
      </c>
      <c r="M82" s="213"/>
      <c r="N82" s="58" t="s">
        <v>130</v>
      </c>
      <c r="O82" s="61">
        <v>3</v>
      </c>
      <c r="P82" s="495" t="s">
        <v>429</v>
      </c>
      <c r="Q82" s="495"/>
      <c r="R82" s="495"/>
      <c r="S82" s="495"/>
      <c r="T82" s="495"/>
      <c r="U82" s="495"/>
      <c r="V82" s="495"/>
      <c r="W82" s="217"/>
      <c r="X82" s="400"/>
      <c r="Y82" s="94">
        <v>1</v>
      </c>
      <c r="Z82" s="95">
        <v>4</v>
      </c>
    </row>
    <row r="83" spans="1:28" ht="20.25" customHeight="1" x14ac:dyDescent="0.2">
      <c r="B83" s="61" t="s">
        <v>73</v>
      </c>
      <c r="C83" s="59">
        <v>2</v>
      </c>
      <c r="D83" s="495" t="s">
        <v>422</v>
      </c>
      <c r="E83" s="495"/>
      <c r="F83" s="495"/>
      <c r="G83" s="495"/>
      <c r="H83" s="495"/>
      <c r="I83" s="495"/>
      <c r="J83" s="400"/>
      <c r="K83" s="94">
        <v>0</v>
      </c>
      <c r="L83" s="95">
        <v>3</v>
      </c>
      <c r="N83" s="58" t="s">
        <v>73</v>
      </c>
      <c r="O83" s="61">
        <v>2</v>
      </c>
      <c r="P83" s="495" t="s">
        <v>430</v>
      </c>
      <c r="Q83" s="495"/>
      <c r="R83" s="495"/>
      <c r="S83" s="495"/>
      <c r="T83" s="495"/>
      <c r="U83" s="495"/>
      <c r="V83" s="217"/>
      <c r="W83" s="217"/>
      <c r="X83" s="400"/>
      <c r="Y83" s="94">
        <v>1</v>
      </c>
      <c r="Z83" s="95">
        <v>3</v>
      </c>
    </row>
    <row r="84" spans="1:28" ht="27" customHeight="1" x14ac:dyDescent="0.2">
      <c r="B84" s="61" t="s">
        <v>134</v>
      </c>
      <c r="C84" s="59">
        <v>1</v>
      </c>
      <c r="D84" s="495" t="s">
        <v>355</v>
      </c>
      <c r="E84" s="495"/>
      <c r="F84" s="495"/>
      <c r="G84" s="495"/>
      <c r="H84" s="495"/>
      <c r="I84" s="495"/>
      <c r="J84" s="400"/>
      <c r="K84" s="94">
        <v>0</v>
      </c>
      <c r="L84" s="95">
        <v>2</v>
      </c>
      <c r="N84" s="58" t="s">
        <v>427</v>
      </c>
      <c r="O84" s="61">
        <v>1</v>
      </c>
      <c r="P84" s="495" t="s">
        <v>431</v>
      </c>
      <c r="Q84" s="495"/>
      <c r="R84" s="495"/>
      <c r="S84" s="495"/>
      <c r="T84" s="495"/>
      <c r="U84" s="495"/>
      <c r="V84" s="495"/>
      <c r="W84" s="217"/>
      <c r="X84" s="400"/>
      <c r="Y84" s="94">
        <v>1</v>
      </c>
      <c r="Z84" s="95">
        <v>2</v>
      </c>
    </row>
    <row r="85" spans="1:28" ht="28.5" customHeight="1" x14ac:dyDescent="0.2">
      <c r="C85" s="211">
        <v>0</v>
      </c>
      <c r="D85" s="217" t="s">
        <v>421</v>
      </c>
      <c r="E85" s="217"/>
      <c r="F85" s="217"/>
      <c r="G85" s="217"/>
      <c r="H85" s="217"/>
      <c r="I85" s="217"/>
      <c r="J85" s="400"/>
      <c r="K85" s="94">
        <v>0</v>
      </c>
      <c r="L85" s="95">
        <v>1</v>
      </c>
      <c r="N85" s="58" t="s">
        <v>377</v>
      </c>
      <c r="O85" s="61">
        <v>0</v>
      </c>
      <c r="P85" s="495" t="s">
        <v>432</v>
      </c>
      <c r="Q85" s="495"/>
      <c r="R85" s="495"/>
      <c r="S85" s="495"/>
      <c r="T85" s="495"/>
      <c r="U85" s="495"/>
      <c r="V85" s="495"/>
      <c r="W85" s="217"/>
      <c r="X85" s="400"/>
      <c r="Y85" s="94">
        <v>1</v>
      </c>
      <c r="Z85" s="95">
        <v>1</v>
      </c>
    </row>
    <row r="86" spans="1:28" ht="42.75" customHeight="1" x14ac:dyDescent="0.2">
      <c r="C86" s="211"/>
      <c r="D86" s="217"/>
      <c r="E86" s="217"/>
      <c r="F86" s="217"/>
      <c r="G86" s="217"/>
      <c r="H86" s="217"/>
      <c r="I86" s="217"/>
      <c r="J86" s="401"/>
      <c r="K86" s="96">
        <v>0</v>
      </c>
      <c r="L86" s="97">
        <v>0</v>
      </c>
      <c r="P86" s="61"/>
      <c r="Q86" s="61"/>
      <c r="R86" s="61"/>
      <c r="S86" s="61"/>
      <c r="T86" s="61"/>
      <c r="U86" s="61"/>
      <c r="V86" s="61"/>
      <c r="W86" s="61"/>
      <c r="X86" s="401"/>
      <c r="Y86" s="96">
        <v>1</v>
      </c>
      <c r="Z86" s="97">
        <v>0</v>
      </c>
    </row>
    <row r="87" spans="1:28" ht="25.5" x14ac:dyDescent="0.2">
      <c r="B87" s="494" t="s">
        <v>383</v>
      </c>
      <c r="C87" s="494"/>
      <c r="D87" s="494"/>
      <c r="E87" s="494"/>
      <c r="F87" s="494"/>
      <c r="G87" s="494"/>
      <c r="H87" s="494"/>
      <c r="I87" s="494"/>
      <c r="K87" s="50" t="s">
        <v>73</v>
      </c>
      <c r="L87" s="77">
        <f>(K82*L82+K83*L83+K84*L84+K85*L85+K86*L86)/SUM(K82:K86)</f>
        <v>4</v>
      </c>
      <c r="P87" s="494" t="str">
        <f>B87</f>
        <v>Take the average results from the questionnaires, national appointments and from the interviews</v>
      </c>
      <c r="Q87" s="494"/>
      <c r="R87" s="494"/>
      <c r="S87" s="494"/>
      <c r="T87" s="494"/>
      <c r="U87" s="494"/>
      <c r="V87" s="494"/>
      <c r="W87"/>
      <c r="Y87" s="50" t="s">
        <v>73</v>
      </c>
      <c r="Z87" s="77">
        <f>(Y82*Z82+Y83*Z83+Y84*Z84+Y85*Z85+Y86*Z86)/SUM(Y82:Y86)</f>
        <v>2</v>
      </c>
    </row>
    <row r="88" spans="1:28" ht="19.5" customHeight="1" x14ac:dyDescent="0.2">
      <c r="A88" s="50" t="s">
        <v>123</v>
      </c>
      <c r="B88" s="86" t="s">
        <v>418</v>
      </c>
      <c r="C88" s="58" t="s">
        <v>419</v>
      </c>
      <c r="D88" s="58"/>
      <c r="G88" s="50"/>
      <c r="I88" s="90" t="str">
        <f>B88</f>
        <v>3.1.1</v>
      </c>
      <c r="J88" s="50" t="s">
        <v>79</v>
      </c>
      <c r="K88" s="115" t="s">
        <v>3</v>
      </c>
      <c r="L88" s="115"/>
      <c r="N88" s="50" t="s">
        <v>123</v>
      </c>
      <c r="O88" s="50" t="s">
        <v>417</v>
      </c>
      <c r="P88" s="58" t="s">
        <v>425</v>
      </c>
      <c r="T88" s="50" t="s">
        <v>19</v>
      </c>
      <c r="U88" s="90" t="str">
        <f>O88</f>
        <v>3.1.2</v>
      </c>
      <c r="V88" s="50" t="s">
        <v>79</v>
      </c>
      <c r="W88" s="115" t="s">
        <v>3</v>
      </c>
    </row>
    <row r="89" spans="1:28" ht="12.75" customHeight="1" x14ac:dyDescent="0.2">
      <c r="C89" s="357" t="s">
        <v>420</v>
      </c>
      <c r="D89" s="379"/>
      <c r="E89" s="379"/>
      <c r="F89" s="379"/>
      <c r="G89" s="379"/>
      <c r="I89" s="104">
        <f>L87</f>
        <v>4</v>
      </c>
      <c r="J89" s="81">
        <v>0.5</v>
      </c>
      <c r="K89" s="114">
        <f>I89*J89</f>
        <v>2</v>
      </c>
      <c r="P89" s="58" t="s">
        <v>426</v>
      </c>
      <c r="U89" s="181">
        <f>Z87</f>
        <v>2</v>
      </c>
      <c r="V89" s="81">
        <v>0.5</v>
      </c>
      <c r="W89" s="114">
        <f>U89*V89</f>
        <v>1</v>
      </c>
      <c r="Z89" s="357" t="s">
        <v>433</v>
      </c>
      <c r="AA89" s="379"/>
      <c r="AB89" s="101">
        <f>K89+W89</f>
        <v>3</v>
      </c>
    </row>
    <row r="91" spans="1:28" ht="28.5" customHeight="1" x14ac:dyDescent="0.2">
      <c r="A91" s="414">
        <f>Criteria1.1.1!D104</f>
        <v>0</v>
      </c>
      <c r="B91" s="415"/>
      <c r="C91" s="415"/>
      <c r="D91" s="415"/>
      <c r="E91" s="73"/>
      <c r="F91" s="73"/>
      <c r="G91" s="73"/>
      <c r="H91" s="73"/>
      <c r="I91" s="73"/>
      <c r="J91" s="73"/>
      <c r="K91" s="116"/>
      <c r="L91" s="116"/>
      <c r="M91" s="213"/>
      <c r="N91" s="72"/>
      <c r="O91" s="72" t="s">
        <v>19</v>
      </c>
      <c r="P91" s="72"/>
      <c r="Q91" s="416"/>
      <c r="R91" s="416"/>
      <c r="S91" s="416"/>
      <c r="T91" s="416"/>
      <c r="U91" s="72"/>
      <c r="V91" s="72"/>
    </row>
    <row r="92" spans="1:28" ht="27" customHeight="1" x14ac:dyDescent="0.2">
      <c r="A92" s="50"/>
      <c r="B92" s="61" t="s">
        <v>130</v>
      </c>
      <c r="C92" s="59">
        <v>4</v>
      </c>
      <c r="D92" s="495" t="s">
        <v>423</v>
      </c>
      <c r="E92" s="495"/>
      <c r="F92" s="495"/>
      <c r="G92" s="495"/>
      <c r="H92" s="495"/>
      <c r="I92" s="495"/>
      <c r="J92" s="399" t="s">
        <v>150</v>
      </c>
      <c r="K92" s="184" t="s">
        <v>149</v>
      </c>
      <c r="L92" s="92" t="s">
        <v>19</v>
      </c>
      <c r="M92" s="213"/>
      <c r="N92" s="58" t="s">
        <v>188</v>
      </c>
      <c r="O92" s="61">
        <v>4</v>
      </c>
      <c r="P92" s="495" t="s">
        <v>428</v>
      </c>
      <c r="Q92" s="495"/>
      <c r="R92" s="495"/>
      <c r="S92" s="495"/>
      <c r="T92" s="495"/>
      <c r="U92" s="495"/>
      <c r="V92" s="495"/>
      <c r="W92" s="217"/>
      <c r="X92" s="399" t="s">
        <v>150</v>
      </c>
      <c r="Y92" s="184" t="s">
        <v>149</v>
      </c>
      <c r="Z92" s="92" t="s">
        <v>19</v>
      </c>
    </row>
    <row r="93" spans="1:28" ht="21.75" customHeight="1" x14ac:dyDescent="0.2">
      <c r="B93" s="61" t="s">
        <v>131</v>
      </c>
      <c r="C93" s="59">
        <v>3</v>
      </c>
      <c r="D93" s="495" t="s">
        <v>424</v>
      </c>
      <c r="E93" s="495"/>
      <c r="F93" s="495"/>
      <c r="G93" s="495"/>
      <c r="H93" s="495"/>
      <c r="I93" s="495"/>
      <c r="J93" s="400"/>
      <c r="K93" s="94">
        <v>1</v>
      </c>
      <c r="L93" s="95">
        <v>4</v>
      </c>
      <c r="M93" s="213"/>
      <c r="N93" s="58" t="s">
        <v>130</v>
      </c>
      <c r="O93" s="61">
        <v>3</v>
      </c>
      <c r="P93" s="495" t="s">
        <v>429</v>
      </c>
      <c r="Q93" s="495"/>
      <c r="R93" s="495"/>
      <c r="S93" s="495"/>
      <c r="T93" s="495"/>
      <c r="U93" s="495"/>
      <c r="V93" s="495"/>
      <c r="W93" s="217"/>
      <c r="X93" s="400"/>
      <c r="Y93" s="94">
        <v>1</v>
      </c>
      <c r="Z93" s="95">
        <v>4</v>
      </c>
    </row>
    <row r="94" spans="1:28" ht="20.25" customHeight="1" x14ac:dyDescent="0.2">
      <c r="B94" s="61" t="s">
        <v>73</v>
      </c>
      <c r="C94" s="59">
        <v>2</v>
      </c>
      <c r="D94" s="495" t="s">
        <v>422</v>
      </c>
      <c r="E94" s="495"/>
      <c r="F94" s="495"/>
      <c r="G94" s="495"/>
      <c r="H94" s="495"/>
      <c r="I94" s="495"/>
      <c r="J94" s="400"/>
      <c r="K94" s="94">
        <v>0</v>
      </c>
      <c r="L94" s="95">
        <v>3</v>
      </c>
      <c r="N94" s="58" t="s">
        <v>73</v>
      </c>
      <c r="O94" s="61">
        <v>2</v>
      </c>
      <c r="P94" s="495" t="s">
        <v>430</v>
      </c>
      <c r="Q94" s="495"/>
      <c r="R94" s="495"/>
      <c r="S94" s="495"/>
      <c r="T94" s="495"/>
      <c r="U94" s="495"/>
      <c r="V94" s="217"/>
      <c r="W94" s="217"/>
      <c r="X94" s="400"/>
      <c r="Y94" s="94">
        <v>1</v>
      </c>
      <c r="Z94" s="95">
        <v>3</v>
      </c>
    </row>
    <row r="95" spans="1:28" ht="27" customHeight="1" x14ac:dyDescent="0.2">
      <c r="B95" s="61" t="s">
        <v>134</v>
      </c>
      <c r="C95" s="59">
        <v>1</v>
      </c>
      <c r="D95" s="495" t="s">
        <v>355</v>
      </c>
      <c r="E95" s="495"/>
      <c r="F95" s="495"/>
      <c r="G95" s="495"/>
      <c r="H95" s="495"/>
      <c r="I95" s="495"/>
      <c r="J95" s="400"/>
      <c r="K95" s="94">
        <v>0</v>
      </c>
      <c r="L95" s="95">
        <v>2</v>
      </c>
      <c r="N95" s="58" t="s">
        <v>427</v>
      </c>
      <c r="O95" s="61">
        <v>1</v>
      </c>
      <c r="P95" s="495" t="s">
        <v>431</v>
      </c>
      <c r="Q95" s="495"/>
      <c r="R95" s="495"/>
      <c r="S95" s="495"/>
      <c r="T95" s="495"/>
      <c r="U95" s="495"/>
      <c r="V95" s="495"/>
      <c r="W95" s="217"/>
      <c r="X95" s="400"/>
      <c r="Y95" s="94">
        <v>1</v>
      </c>
      <c r="Z95" s="95">
        <v>2</v>
      </c>
    </row>
    <row r="96" spans="1:28" ht="28.5" customHeight="1" x14ac:dyDescent="0.2">
      <c r="C96" s="211">
        <v>0</v>
      </c>
      <c r="D96" s="217" t="s">
        <v>421</v>
      </c>
      <c r="E96" s="217"/>
      <c r="F96" s="217"/>
      <c r="G96" s="217"/>
      <c r="H96" s="217"/>
      <c r="I96" s="217"/>
      <c r="J96" s="400"/>
      <c r="K96" s="94">
        <v>0</v>
      </c>
      <c r="L96" s="95">
        <v>1</v>
      </c>
      <c r="N96" s="58" t="s">
        <v>377</v>
      </c>
      <c r="O96" s="61">
        <v>0</v>
      </c>
      <c r="P96" s="495" t="s">
        <v>432</v>
      </c>
      <c r="Q96" s="495"/>
      <c r="R96" s="495"/>
      <c r="S96" s="495"/>
      <c r="T96" s="495"/>
      <c r="U96" s="495"/>
      <c r="V96" s="495"/>
      <c r="W96" s="217"/>
      <c r="X96" s="400"/>
      <c r="Y96" s="94">
        <v>1</v>
      </c>
      <c r="Z96" s="95">
        <v>1</v>
      </c>
    </row>
    <row r="97" spans="1:28" ht="42.75" customHeight="1" x14ac:dyDescent="0.2">
      <c r="C97" s="211"/>
      <c r="D97" s="217"/>
      <c r="E97" s="217"/>
      <c r="F97" s="217"/>
      <c r="G97" s="217"/>
      <c r="H97" s="217"/>
      <c r="I97" s="217"/>
      <c r="J97" s="401"/>
      <c r="K97" s="96">
        <v>0</v>
      </c>
      <c r="L97" s="97">
        <v>0</v>
      </c>
      <c r="P97" s="61"/>
      <c r="Q97" s="61"/>
      <c r="R97" s="61"/>
      <c r="S97" s="61"/>
      <c r="T97" s="61"/>
      <c r="U97" s="61"/>
      <c r="V97" s="61"/>
      <c r="W97" s="61"/>
      <c r="X97" s="401"/>
      <c r="Y97" s="96">
        <v>1</v>
      </c>
      <c r="Z97" s="97">
        <v>0</v>
      </c>
    </row>
    <row r="98" spans="1:28" ht="25.5" x14ac:dyDescent="0.2">
      <c r="B98" s="494" t="s">
        <v>383</v>
      </c>
      <c r="C98" s="494"/>
      <c r="D98" s="494"/>
      <c r="E98" s="494"/>
      <c r="F98" s="494"/>
      <c r="G98" s="494"/>
      <c r="H98" s="494"/>
      <c r="I98" s="494"/>
      <c r="K98" s="50" t="s">
        <v>73</v>
      </c>
      <c r="L98" s="77">
        <f>(K93*L93+K94*L94+K95*L95+K96*L96+K97*L97)/SUM(K93:K97)</f>
        <v>4</v>
      </c>
      <c r="P98" s="494" t="str">
        <f>B98</f>
        <v>Take the average results from the questionnaires, national appointments and from the interviews</v>
      </c>
      <c r="Q98" s="494"/>
      <c r="R98" s="494"/>
      <c r="S98" s="494"/>
      <c r="T98" s="494"/>
      <c r="U98" s="494"/>
      <c r="V98" s="494"/>
      <c r="W98"/>
      <c r="Y98" s="50" t="s">
        <v>73</v>
      </c>
      <c r="Z98" s="77">
        <f>(Y93*Z93+Y94*Z94+Y95*Z95+Y96*Z96+Y97*Z97)/SUM(Y93:Y97)</f>
        <v>2</v>
      </c>
    </row>
    <row r="99" spans="1:28" ht="19.5" customHeight="1" x14ac:dyDescent="0.2">
      <c r="A99" s="50" t="s">
        <v>123</v>
      </c>
      <c r="B99" s="86" t="s">
        <v>418</v>
      </c>
      <c r="C99" s="58" t="s">
        <v>419</v>
      </c>
      <c r="D99" s="58"/>
      <c r="G99" s="50"/>
      <c r="I99" s="90" t="str">
        <f>B99</f>
        <v>3.1.1</v>
      </c>
      <c r="J99" s="50" t="s">
        <v>79</v>
      </c>
      <c r="K99" s="115" t="s">
        <v>3</v>
      </c>
      <c r="L99" s="115"/>
      <c r="N99" s="50" t="s">
        <v>123</v>
      </c>
      <c r="O99" s="50" t="s">
        <v>417</v>
      </c>
      <c r="P99" s="58" t="s">
        <v>425</v>
      </c>
      <c r="T99" s="50" t="s">
        <v>19</v>
      </c>
      <c r="U99" s="90" t="str">
        <f>O99</f>
        <v>3.1.2</v>
      </c>
      <c r="V99" s="50" t="s">
        <v>79</v>
      </c>
      <c r="W99" s="115" t="s">
        <v>3</v>
      </c>
    </row>
    <row r="100" spans="1:28" ht="12.75" customHeight="1" x14ac:dyDescent="0.2">
      <c r="C100" s="357" t="s">
        <v>420</v>
      </c>
      <c r="D100" s="379"/>
      <c r="E100" s="379"/>
      <c r="F100" s="379"/>
      <c r="G100" s="379"/>
      <c r="I100" s="104">
        <f>L98</f>
        <v>4</v>
      </c>
      <c r="J100" s="81">
        <v>0.5</v>
      </c>
      <c r="K100" s="114">
        <f>I100*J100</f>
        <v>2</v>
      </c>
      <c r="P100" s="58" t="s">
        <v>426</v>
      </c>
      <c r="U100" s="181">
        <f>Z98</f>
        <v>2</v>
      </c>
      <c r="V100" s="81">
        <v>0.5</v>
      </c>
      <c r="W100" s="114">
        <f>U100*V100</f>
        <v>1</v>
      </c>
      <c r="Z100" s="357" t="s">
        <v>433</v>
      </c>
      <c r="AA100" s="379"/>
      <c r="AB100" s="101">
        <f>K100+W100</f>
        <v>3</v>
      </c>
    </row>
  </sheetData>
  <mergeCells count="157">
    <mergeCell ref="B98:I98"/>
    <mergeCell ref="P98:V98"/>
    <mergeCell ref="C100:G100"/>
    <mergeCell ref="Z100:AA100"/>
    <mergeCell ref="B87:I87"/>
    <mergeCell ref="P87:V87"/>
    <mergeCell ref="C89:G89"/>
    <mergeCell ref="Z89:AA89"/>
    <mergeCell ref="A91:D91"/>
    <mergeCell ref="Q91:T91"/>
    <mergeCell ref="D92:I92"/>
    <mergeCell ref="J92:J97"/>
    <mergeCell ref="P92:V92"/>
    <mergeCell ref="X92:X97"/>
    <mergeCell ref="D93:I93"/>
    <mergeCell ref="P93:V93"/>
    <mergeCell ref="D94:I94"/>
    <mergeCell ref="P94:U94"/>
    <mergeCell ref="D95:I95"/>
    <mergeCell ref="P95:V95"/>
    <mergeCell ref="P96:V96"/>
    <mergeCell ref="B76:I76"/>
    <mergeCell ref="P76:V76"/>
    <mergeCell ref="C78:G78"/>
    <mergeCell ref="Z78:AA78"/>
    <mergeCell ref="A80:D80"/>
    <mergeCell ref="Q80:T80"/>
    <mergeCell ref="D81:I81"/>
    <mergeCell ref="J81:J86"/>
    <mergeCell ref="P81:V81"/>
    <mergeCell ref="X81:X86"/>
    <mergeCell ref="D82:I82"/>
    <mergeCell ref="P82:V82"/>
    <mergeCell ref="D83:I83"/>
    <mergeCell ref="P83:U83"/>
    <mergeCell ref="D84:I84"/>
    <mergeCell ref="P84:V84"/>
    <mergeCell ref="P85:V85"/>
    <mergeCell ref="A69:D69"/>
    <mergeCell ref="Q69:T69"/>
    <mergeCell ref="D70:I70"/>
    <mergeCell ref="J70:J75"/>
    <mergeCell ref="P70:V70"/>
    <mergeCell ref="X70:X75"/>
    <mergeCell ref="D71:I71"/>
    <mergeCell ref="P71:V71"/>
    <mergeCell ref="D72:I72"/>
    <mergeCell ref="P72:U72"/>
    <mergeCell ref="D73:I73"/>
    <mergeCell ref="P73:V73"/>
    <mergeCell ref="P74:V74"/>
    <mergeCell ref="X37:X42"/>
    <mergeCell ref="D38:I38"/>
    <mergeCell ref="D37:I37"/>
    <mergeCell ref="P37:V37"/>
    <mergeCell ref="D26:I26"/>
    <mergeCell ref="J26:J31"/>
    <mergeCell ref="D17:I17"/>
    <mergeCell ref="D18:I18"/>
    <mergeCell ref="B10:I10"/>
    <mergeCell ref="P10:V10"/>
    <mergeCell ref="B21:I21"/>
    <mergeCell ref="P21:V21"/>
    <mergeCell ref="C23:G23"/>
    <mergeCell ref="D39:I39"/>
    <mergeCell ref="D40:I40"/>
    <mergeCell ref="P41:V41"/>
    <mergeCell ref="P38:V38"/>
    <mergeCell ref="P39:U39"/>
    <mergeCell ref="P40:V40"/>
    <mergeCell ref="J37:J42"/>
    <mergeCell ref="X4:X9"/>
    <mergeCell ref="D5:I5"/>
    <mergeCell ref="D6:I6"/>
    <mergeCell ref="D7:I7"/>
    <mergeCell ref="P8:V8"/>
    <mergeCell ref="F1:M1"/>
    <mergeCell ref="N1:T1"/>
    <mergeCell ref="N2:V2"/>
    <mergeCell ref="Q3:T3"/>
    <mergeCell ref="D4:I4"/>
    <mergeCell ref="J4:J9"/>
    <mergeCell ref="A2:I2"/>
    <mergeCell ref="A3:C3"/>
    <mergeCell ref="Z23:AA23"/>
    <mergeCell ref="A25:D25"/>
    <mergeCell ref="Q25:T25"/>
    <mergeCell ref="C12:G12"/>
    <mergeCell ref="Z12:AA12"/>
    <mergeCell ref="A14:C14"/>
    <mergeCell ref="Q14:T14"/>
    <mergeCell ref="D15:I15"/>
    <mergeCell ref="J15:J20"/>
    <mergeCell ref="X15:X20"/>
    <mergeCell ref="D16:I16"/>
    <mergeCell ref="Z34:AA34"/>
    <mergeCell ref="A36:C36"/>
    <mergeCell ref="Q36:T36"/>
    <mergeCell ref="X26:X31"/>
    <mergeCell ref="D27:I27"/>
    <mergeCell ref="D28:I28"/>
    <mergeCell ref="D29:I29"/>
    <mergeCell ref="P30:V30"/>
    <mergeCell ref="P29:V29"/>
    <mergeCell ref="B32:I32"/>
    <mergeCell ref="P32:V32"/>
    <mergeCell ref="C34:G34"/>
    <mergeCell ref="D50:I50"/>
    <mergeCell ref="D51:I51"/>
    <mergeCell ref="P52:V52"/>
    <mergeCell ref="P48:V48"/>
    <mergeCell ref="P49:V49"/>
    <mergeCell ref="B43:I43"/>
    <mergeCell ref="P43:V43"/>
    <mergeCell ref="C45:G45"/>
    <mergeCell ref="Z45:AA45"/>
    <mergeCell ref="A47:D47"/>
    <mergeCell ref="Q47:T47"/>
    <mergeCell ref="D48:I48"/>
    <mergeCell ref="J48:J53"/>
    <mergeCell ref="P50:U50"/>
    <mergeCell ref="P51:V51"/>
    <mergeCell ref="P63:V63"/>
    <mergeCell ref="B65:I65"/>
    <mergeCell ref="P65:V65"/>
    <mergeCell ref="C67:G67"/>
    <mergeCell ref="Z67:AA67"/>
    <mergeCell ref="P4:V4"/>
    <mergeCell ref="P5:V5"/>
    <mergeCell ref="P6:U6"/>
    <mergeCell ref="P7:V7"/>
    <mergeCell ref="P15:V15"/>
    <mergeCell ref="D59:I59"/>
    <mergeCell ref="J59:J64"/>
    <mergeCell ref="X59:X64"/>
    <mergeCell ref="D60:I60"/>
    <mergeCell ref="D61:I61"/>
    <mergeCell ref="D62:I62"/>
    <mergeCell ref="B54:I54"/>
    <mergeCell ref="P54:V54"/>
    <mergeCell ref="C56:G56"/>
    <mergeCell ref="Z56:AA56"/>
    <mergeCell ref="A58:D58"/>
    <mergeCell ref="Q58:T58"/>
    <mergeCell ref="X48:X53"/>
    <mergeCell ref="D49:I49"/>
    <mergeCell ref="P59:V59"/>
    <mergeCell ref="P60:V60"/>
    <mergeCell ref="P61:U61"/>
    <mergeCell ref="P62:V62"/>
    <mergeCell ref="P16:V16"/>
    <mergeCell ref="P17:U17"/>
    <mergeCell ref="P18:V18"/>
    <mergeCell ref="P26:V26"/>
    <mergeCell ref="P27:V27"/>
    <mergeCell ref="P28:U28"/>
    <mergeCell ref="P19:V19"/>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topLeftCell="A9" workbookViewId="0">
      <selection activeCell="Q25" sqref="Q25"/>
    </sheetView>
  </sheetViews>
  <sheetFormatPr defaultRowHeight="12.75" x14ac:dyDescent="0.2"/>
  <cols>
    <col min="6" max="6" width="3.28515625" customWidth="1"/>
    <col min="7" max="7" width="4.42578125" customWidth="1"/>
    <col min="8" max="8" width="4.5703125" customWidth="1"/>
    <col min="9" max="9" width="37.42578125" customWidth="1"/>
    <col min="10" max="10" width="7" customWidth="1"/>
    <col min="11" max="12" width="6.5703125" style="114" customWidth="1"/>
    <col min="13" max="13" width="4.140625" customWidth="1"/>
  </cols>
  <sheetData>
    <row r="1" spans="1:15" ht="18" customHeight="1" x14ac:dyDescent="0.2">
      <c r="F1" s="406" t="s">
        <v>437</v>
      </c>
      <c r="G1" s="406"/>
      <c r="H1" s="406"/>
      <c r="I1" s="406"/>
      <c r="J1" s="406"/>
      <c r="K1" s="406"/>
      <c r="L1" s="406"/>
      <c r="M1" s="406"/>
    </row>
    <row r="2" spans="1:15" ht="18" customHeight="1" x14ac:dyDescent="0.2">
      <c r="A2" s="405" t="s">
        <v>434</v>
      </c>
      <c r="B2" s="407"/>
      <c r="C2" s="407"/>
      <c r="D2" s="407"/>
      <c r="E2" s="407"/>
      <c r="F2" s="407"/>
      <c r="G2" s="407"/>
      <c r="H2" s="407"/>
      <c r="I2" s="407"/>
      <c r="J2" s="182"/>
      <c r="K2" s="178"/>
      <c r="L2" s="183"/>
      <c r="M2" s="177"/>
    </row>
    <row r="3" spans="1:15" ht="18" customHeight="1" x14ac:dyDescent="0.2">
      <c r="A3" s="398" t="str">
        <f>Criteria1.1.1!D6</f>
        <v>Justice Sector</v>
      </c>
      <c r="B3" s="386"/>
      <c r="C3" s="386"/>
      <c r="D3" s="73"/>
      <c r="E3" s="73"/>
      <c r="F3" s="73"/>
      <c r="G3" s="73"/>
      <c r="H3" s="73"/>
      <c r="I3" s="73"/>
      <c r="J3" s="73"/>
      <c r="K3" s="73"/>
      <c r="L3" s="73"/>
      <c r="M3" s="73"/>
    </row>
    <row r="4" spans="1:15" ht="18" customHeight="1" x14ac:dyDescent="0.2">
      <c r="A4" s="50"/>
      <c r="B4" s="61" t="s">
        <v>130</v>
      </c>
      <c r="C4" s="59">
        <v>4</v>
      </c>
      <c r="D4" s="495" t="s">
        <v>438</v>
      </c>
      <c r="E4" s="495"/>
      <c r="F4" s="495"/>
      <c r="G4" s="495"/>
      <c r="H4" s="495"/>
      <c r="I4" s="495"/>
      <c r="J4" s="399" t="s">
        <v>150</v>
      </c>
      <c r="K4" s="184" t="s">
        <v>149</v>
      </c>
      <c r="L4" s="92" t="s">
        <v>19</v>
      </c>
      <c r="M4" s="177"/>
    </row>
    <row r="5" spans="1:15" ht="18" customHeight="1" x14ac:dyDescent="0.2">
      <c r="B5" s="61" t="s">
        <v>131</v>
      </c>
      <c r="C5" s="59">
        <v>3</v>
      </c>
      <c r="D5" s="495" t="s">
        <v>435</v>
      </c>
      <c r="E5" s="495"/>
      <c r="F5" s="495"/>
      <c r="G5" s="495"/>
      <c r="H5" s="495"/>
      <c r="I5" s="495"/>
      <c r="J5" s="400"/>
      <c r="K5" s="94">
        <v>1</v>
      </c>
      <c r="L5" s="95">
        <v>4</v>
      </c>
      <c r="M5" s="177"/>
    </row>
    <row r="6" spans="1:15" x14ac:dyDescent="0.2">
      <c r="B6" s="61" t="s">
        <v>73</v>
      </c>
      <c r="C6" s="59">
        <v>2</v>
      </c>
      <c r="D6" s="495" t="s">
        <v>440</v>
      </c>
      <c r="E6" s="495"/>
      <c r="F6" s="495"/>
      <c r="G6" s="495"/>
      <c r="H6" s="495"/>
      <c r="I6" s="495"/>
      <c r="J6" s="400"/>
      <c r="K6" s="94">
        <v>0</v>
      </c>
      <c r="L6" s="95">
        <v>3</v>
      </c>
    </row>
    <row r="7" spans="1:15" x14ac:dyDescent="0.2">
      <c r="B7" s="61" t="s">
        <v>134</v>
      </c>
      <c r="C7" s="59">
        <v>1</v>
      </c>
      <c r="D7" s="495" t="s">
        <v>439</v>
      </c>
      <c r="E7" s="495"/>
      <c r="F7" s="495"/>
      <c r="G7" s="495"/>
      <c r="H7" s="495"/>
      <c r="I7" s="495"/>
      <c r="J7" s="400"/>
      <c r="K7" s="94">
        <v>0</v>
      </c>
      <c r="L7" s="95">
        <v>2</v>
      </c>
    </row>
    <row r="8" spans="1:15" ht="12.75" customHeight="1" x14ac:dyDescent="0.2">
      <c r="C8" s="176">
        <v>0</v>
      </c>
      <c r="D8" s="179" t="s">
        <v>436</v>
      </c>
      <c r="E8" s="179"/>
      <c r="F8" s="179"/>
      <c r="G8" s="179"/>
      <c r="H8" s="179"/>
      <c r="I8" s="179"/>
      <c r="J8" s="400"/>
      <c r="K8" s="94">
        <v>0</v>
      </c>
      <c r="L8" s="95">
        <v>1</v>
      </c>
    </row>
    <row r="9" spans="1:15" ht="12.75" customHeight="1" x14ac:dyDescent="0.2">
      <c r="C9" s="176"/>
      <c r="D9" s="179"/>
      <c r="E9" s="179"/>
      <c r="F9" s="179"/>
      <c r="G9" s="179"/>
      <c r="H9" s="179"/>
      <c r="I9" s="179"/>
      <c r="J9" s="401"/>
      <c r="K9" s="96">
        <v>0</v>
      </c>
      <c r="L9" s="97">
        <v>0</v>
      </c>
    </row>
    <row r="10" spans="1:15" ht="42.75" customHeight="1" x14ac:dyDescent="0.2">
      <c r="B10" s="494" t="s">
        <v>383</v>
      </c>
      <c r="C10" s="494"/>
      <c r="D10" s="494"/>
      <c r="E10" s="494"/>
      <c r="F10" s="494"/>
      <c r="G10" s="494"/>
      <c r="H10" s="494"/>
      <c r="I10" s="494"/>
      <c r="K10" s="50" t="s">
        <v>73</v>
      </c>
      <c r="L10" s="77">
        <f>(K5*L5+K6*L6+K7*L7+K8*L8+K9*L9)/SUM(K5:K9)</f>
        <v>4</v>
      </c>
    </row>
    <row r="11" spans="1:15" ht="15.75" customHeight="1" x14ac:dyDescent="0.2">
      <c r="A11" s="50" t="s">
        <v>123</v>
      </c>
      <c r="B11" s="86" t="s">
        <v>441</v>
      </c>
      <c r="C11" s="58" t="s">
        <v>442</v>
      </c>
      <c r="D11" s="58"/>
      <c r="G11" s="50"/>
      <c r="I11" s="90" t="str">
        <f>B11</f>
        <v>3.2.1</v>
      </c>
      <c r="J11" s="50" t="s">
        <v>79</v>
      </c>
      <c r="K11" s="115" t="s">
        <v>3</v>
      </c>
      <c r="L11" s="115"/>
    </row>
    <row r="12" spans="1:15" ht="19.5" customHeight="1" x14ac:dyDescent="0.2">
      <c r="C12" s="379"/>
      <c r="D12" s="379"/>
      <c r="E12" s="379"/>
      <c r="F12" s="379"/>
      <c r="G12" s="379"/>
      <c r="I12" s="104">
        <f>L10</f>
        <v>4</v>
      </c>
      <c r="J12" s="81">
        <v>1</v>
      </c>
      <c r="K12" s="114">
        <f>I12*J12</f>
        <v>4</v>
      </c>
      <c r="N12" s="176"/>
      <c r="O12" s="101">
        <f>K12</f>
        <v>4</v>
      </c>
    </row>
    <row r="13" spans="1:15" x14ac:dyDescent="0.2">
      <c r="A13" s="62"/>
      <c r="B13" s="62"/>
      <c r="C13" s="62"/>
    </row>
    <row r="14" spans="1:15" ht="18" customHeight="1" x14ac:dyDescent="0.2">
      <c r="A14" s="398" t="str">
        <f>Criteria1.1.1!D14</f>
        <v>Home Affiars</v>
      </c>
      <c r="B14" s="386"/>
      <c r="C14" s="386"/>
      <c r="D14" s="73"/>
      <c r="E14" s="73"/>
      <c r="F14" s="73"/>
      <c r="G14" s="73"/>
      <c r="H14" s="73"/>
      <c r="I14" s="73"/>
      <c r="J14" s="73"/>
      <c r="K14" s="116"/>
      <c r="L14" s="116"/>
      <c r="M14" s="177"/>
    </row>
    <row r="15" spans="1:15" ht="18" customHeight="1" x14ac:dyDescent="0.2">
      <c r="A15" s="50"/>
      <c r="B15" s="61" t="s">
        <v>130</v>
      </c>
      <c r="C15" s="59">
        <v>4</v>
      </c>
      <c r="D15" s="495" t="s">
        <v>438</v>
      </c>
      <c r="E15" s="495"/>
      <c r="F15" s="495"/>
      <c r="G15" s="495"/>
      <c r="H15" s="495"/>
      <c r="I15" s="495"/>
      <c r="J15" s="399" t="s">
        <v>150</v>
      </c>
      <c r="K15" s="184" t="s">
        <v>149</v>
      </c>
      <c r="L15" s="92" t="s">
        <v>19</v>
      </c>
      <c r="M15" s="177"/>
    </row>
    <row r="16" spans="1:15" ht="18" customHeight="1" x14ac:dyDescent="0.2">
      <c r="B16" s="61" t="s">
        <v>131</v>
      </c>
      <c r="C16" s="59">
        <v>3</v>
      </c>
      <c r="D16" s="495" t="s">
        <v>435</v>
      </c>
      <c r="E16" s="495"/>
      <c r="F16" s="495"/>
      <c r="G16" s="495"/>
      <c r="H16" s="495"/>
      <c r="I16" s="495"/>
      <c r="J16" s="400"/>
      <c r="K16" s="94">
        <v>0</v>
      </c>
      <c r="L16" s="95">
        <v>4</v>
      </c>
      <c r="M16" s="177"/>
    </row>
    <row r="17" spans="1:15" x14ac:dyDescent="0.2">
      <c r="B17" s="61" t="s">
        <v>73</v>
      </c>
      <c r="C17" s="59">
        <v>2</v>
      </c>
      <c r="D17" s="495" t="s">
        <v>440</v>
      </c>
      <c r="E17" s="495"/>
      <c r="F17" s="495"/>
      <c r="G17" s="495"/>
      <c r="H17" s="495"/>
      <c r="I17" s="495"/>
      <c r="J17" s="400"/>
      <c r="K17" s="94">
        <v>0</v>
      </c>
      <c r="L17" s="95">
        <v>3</v>
      </c>
    </row>
    <row r="18" spans="1:15" x14ac:dyDescent="0.2">
      <c r="B18" s="61" t="s">
        <v>134</v>
      </c>
      <c r="C18" s="59">
        <v>1</v>
      </c>
      <c r="D18" s="495" t="s">
        <v>439</v>
      </c>
      <c r="E18" s="495"/>
      <c r="F18" s="495"/>
      <c r="G18" s="495"/>
      <c r="H18" s="495"/>
      <c r="I18" s="495"/>
      <c r="J18" s="400"/>
      <c r="K18" s="94">
        <v>0</v>
      </c>
      <c r="L18" s="95">
        <v>2</v>
      </c>
    </row>
    <row r="19" spans="1:15" ht="12.75" customHeight="1" x14ac:dyDescent="0.2">
      <c r="C19" s="176">
        <v>0</v>
      </c>
      <c r="D19" s="179" t="s">
        <v>436</v>
      </c>
      <c r="E19" s="179"/>
      <c r="F19" s="179"/>
      <c r="G19" s="179"/>
      <c r="H19" s="179"/>
      <c r="I19" s="179"/>
      <c r="J19" s="400"/>
      <c r="K19" s="94">
        <v>0</v>
      </c>
      <c r="L19" s="95">
        <v>1</v>
      </c>
    </row>
    <row r="20" spans="1:15" ht="12.75" customHeight="1" x14ac:dyDescent="0.2">
      <c r="C20" s="176"/>
      <c r="D20" s="179"/>
      <c r="E20" s="179"/>
      <c r="F20" s="179"/>
      <c r="G20" s="179"/>
      <c r="H20" s="179"/>
      <c r="I20" s="179"/>
      <c r="J20" s="401"/>
      <c r="K20" s="96">
        <v>1</v>
      </c>
      <c r="L20" s="97">
        <v>0</v>
      </c>
    </row>
    <row r="21" spans="1:15" ht="42.75" customHeight="1" x14ac:dyDescent="0.2">
      <c r="B21" s="494" t="s">
        <v>383</v>
      </c>
      <c r="C21" s="494"/>
      <c r="D21" s="494"/>
      <c r="E21" s="494"/>
      <c r="F21" s="494"/>
      <c r="G21" s="494"/>
      <c r="H21" s="494"/>
      <c r="I21" s="494"/>
      <c r="J21">
        <v>0</v>
      </c>
      <c r="K21" s="50" t="s">
        <v>73</v>
      </c>
      <c r="L21" s="77">
        <f>(K16*L16+K17*L17+K18*L18+K19*L19+K20*L20)/SUM(K16:K20)</f>
        <v>0</v>
      </c>
    </row>
    <row r="22" spans="1:15" ht="15.75" customHeight="1" x14ac:dyDescent="0.2">
      <c r="A22" s="50" t="s">
        <v>123</v>
      </c>
      <c r="B22" s="86" t="s">
        <v>441</v>
      </c>
      <c r="C22" s="58" t="s">
        <v>442</v>
      </c>
      <c r="D22" s="58"/>
      <c r="G22" s="50"/>
      <c r="I22" s="90" t="str">
        <f>B22</f>
        <v>3.2.1</v>
      </c>
      <c r="J22" s="50" t="s">
        <v>79</v>
      </c>
      <c r="K22" s="115" t="s">
        <v>3</v>
      </c>
      <c r="L22" s="115"/>
    </row>
    <row r="23" spans="1:15" ht="19.5" customHeight="1" x14ac:dyDescent="0.2">
      <c r="C23" s="379"/>
      <c r="D23" s="379"/>
      <c r="E23" s="379"/>
      <c r="F23" s="379"/>
      <c r="G23" s="379"/>
      <c r="I23" s="104">
        <f>L21</f>
        <v>0</v>
      </c>
      <c r="J23" s="81">
        <v>1</v>
      </c>
      <c r="K23" s="114">
        <f>I23*J23</f>
        <v>0</v>
      </c>
      <c r="N23" s="176"/>
      <c r="O23" s="101">
        <f>K23</f>
        <v>0</v>
      </c>
    </row>
    <row r="25" spans="1:15" ht="18" customHeight="1" x14ac:dyDescent="0.2">
      <c r="A25" s="413" t="str">
        <f>Criteria1.1.1!D27</f>
        <v>Public Administration Reform Sector</v>
      </c>
      <c r="B25" s="411"/>
      <c r="C25" s="411"/>
      <c r="D25" s="411"/>
      <c r="E25" s="73"/>
      <c r="F25" s="73"/>
      <c r="G25" s="73"/>
      <c r="H25" s="73"/>
      <c r="I25" s="73"/>
      <c r="J25" s="73"/>
      <c r="K25" s="116"/>
      <c r="L25" s="116"/>
      <c r="M25" s="177"/>
    </row>
    <row r="26" spans="1:15" ht="18" customHeight="1" x14ac:dyDescent="0.2">
      <c r="A26" s="50"/>
      <c r="B26" s="61" t="s">
        <v>130</v>
      </c>
      <c r="C26" s="59">
        <v>4</v>
      </c>
      <c r="D26" s="495" t="s">
        <v>438</v>
      </c>
      <c r="E26" s="495"/>
      <c r="F26" s="495"/>
      <c r="G26" s="495"/>
      <c r="H26" s="495"/>
      <c r="I26" s="495"/>
      <c r="J26" s="399" t="s">
        <v>150</v>
      </c>
      <c r="K26" s="184" t="s">
        <v>149</v>
      </c>
      <c r="L26" s="92" t="s">
        <v>19</v>
      </c>
      <c r="M26" s="177"/>
    </row>
    <row r="27" spans="1:15" ht="18" customHeight="1" x14ac:dyDescent="0.2">
      <c r="B27" s="61" t="s">
        <v>131</v>
      </c>
      <c r="C27" s="59">
        <v>3</v>
      </c>
      <c r="D27" s="495" t="s">
        <v>435</v>
      </c>
      <c r="E27" s="495"/>
      <c r="F27" s="495"/>
      <c r="G27" s="495"/>
      <c r="H27" s="495"/>
      <c r="I27" s="495"/>
      <c r="J27" s="400"/>
      <c r="K27" s="94">
        <v>1</v>
      </c>
      <c r="L27" s="95">
        <v>4</v>
      </c>
      <c r="M27" s="177"/>
    </row>
    <row r="28" spans="1:15" x14ac:dyDescent="0.2">
      <c r="B28" s="61" t="s">
        <v>73</v>
      </c>
      <c r="C28" s="59">
        <v>2</v>
      </c>
      <c r="D28" s="495" t="s">
        <v>440</v>
      </c>
      <c r="E28" s="495"/>
      <c r="F28" s="495"/>
      <c r="G28" s="495"/>
      <c r="H28" s="495"/>
      <c r="I28" s="495"/>
      <c r="J28" s="400"/>
      <c r="K28" s="94">
        <v>0</v>
      </c>
      <c r="L28" s="95">
        <v>3</v>
      </c>
    </row>
    <row r="29" spans="1:15" x14ac:dyDescent="0.2">
      <c r="B29" s="61" t="s">
        <v>134</v>
      </c>
      <c r="C29" s="59">
        <v>1</v>
      </c>
      <c r="D29" s="495" t="s">
        <v>439</v>
      </c>
      <c r="E29" s="495"/>
      <c r="F29" s="495"/>
      <c r="G29" s="495"/>
      <c r="H29" s="495"/>
      <c r="I29" s="495"/>
      <c r="J29" s="400"/>
      <c r="K29" s="94">
        <v>0</v>
      </c>
      <c r="L29" s="95">
        <v>2</v>
      </c>
    </row>
    <row r="30" spans="1:15" ht="12.75" customHeight="1" x14ac:dyDescent="0.2">
      <c r="C30" s="176">
        <v>0</v>
      </c>
      <c r="D30" s="179" t="s">
        <v>436</v>
      </c>
      <c r="E30" s="179"/>
      <c r="F30" s="179"/>
      <c r="G30" s="179"/>
      <c r="H30" s="179"/>
      <c r="I30" s="179"/>
      <c r="J30" s="400"/>
      <c r="K30" s="94">
        <v>0</v>
      </c>
      <c r="L30" s="95">
        <v>1</v>
      </c>
    </row>
    <row r="31" spans="1:15" ht="12.75" customHeight="1" x14ac:dyDescent="0.2">
      <c r="C31" s="176"/>
      <c r="D31" s="179"/>
      <c r="E31" s="179"/>
      <c r="F31" s="179"/>
      <c r="G31" s="179"/>
      <c r="H31" s="179"/>
      <c r="I31" s="179"/>
      <c r="J31" s="401"/>
      <c r="K31" s="96">
        <v>0</v>
      </c>
      <c r="L31" s="97">
        <v>0</v>
      </c>
    </row>
    <row r="32" spans="1:15" ht="42.75" customHeight="1" x14ac:dyDescent="0.2">
      <c r="B32" s="494" t="s">
        <v>383</v>
      </c>
      <c r="C32" s="494"/>
      <c r="D32" s="494"/>
      <c r="E32" s="494"/>
      <c r="F32" s="494"/>
      <c r="G32" s="494"/>
      <c r="H32" s="494"/>
      <c r="I32" s="494"/>
      <c r="K32" s="50" t="s">
        <v>73</v>
      </c>
      <c r="L32" s="77">
        <f>(K27*L27+K28*L28+K29*L29+K30*L30+K31*L31)/SUM(K27:K31)</f>
        <v>4</v>
      </c>
    </row>
    <row r="33" spans="1:16" ht="15.75" customHeight="1" x14ac:dyDescent="0.2">
      <c r="A33" s="50" t="s">
        <v>123</v>
      </c>
      <c r="B33" s="86" t="s">
        <v>441</v>
      </c>
      <c r="C33" s="58" t="s">
        <v>442</v>
      </c>
      <c r="D33" s="58"/>
      <c r="G33" s="50"/>
      <c r="I33" s="90" t="str">
        <f>B33</f>
        <v>3.2.1</v>
      </c>
      <c r="J33" s="50" t="s">
        <v>79</v>
      </c>
      <c r="K33" s="115" t="s">
        <v>3</v>
      </c>
      <c r="L33" s="115"/>
    </row>
    <row r="34" spans="1:16" ht="19.5" customHeight="1" x14ac:dyDescent="0.2">
      <c r="C34" s="379"/>
      <c r="D34" s="379"/>
      <c r="E34" s="379"/>
      <c r="F34" s="379"/>
      <c r="G34" s="379"/>
      <c r="I34" s="104">
        <f>L32</f>
        <v>4</v>
      </c>
      <c r="J34" s="81">
        <v>1</v>
      </c>
      <c r="K34" s="114">
        <f>I34*J34</f>
        <v>4</v>
      </c>
      <c r="N34" s="176"/>
      <c r="O34" s="101">
        <f>K34</f>
        <v>4</v>
      </c>
    </row>
    <row r="35" spans="1:16" ht="9.75" customHeight="1" x14ac:dyDescent="0.2">
      <c r="C35" s="176"/>
      <c r="D35" s="176"/>
      <c r="E35" s="176"/>
      <c r="F35" s="176"/>
      <c r="G35" s="176"/>
      <c r="H35" s="176"/>
      <c r="I35" s="176"/>
      <c r="J35" s="176"/>
      <c r="K35" s="176"/>
      <c r="L35" s="176"/>
      <c r="M35" s="176"/>
      <c r="N35" s="176"/>
      <c r="O35" s="176"/>
      <c r="P35" s="176"/>
    </row>
    <row r="36" spans="1:16" ht="18" customHeight="1" x14ac:dyDescent="0.2">
      <c r="A36" s="398" t="str">
        <f>Criteria1.1.1!D40</f>
        <v>Social Sector</v>
      </c>
      <c r="B36" s="386"/>
      <c r="C36" s="386"/>
      <c r="D36" s="73"/>
      <c r="E36" s="73"/>
      <c r="F36" s="73"/>
      <c r="G36" s="73"/>
      <c r="H36" s="73"/>
      <c r="I36" s="73"/>
      <c r="J36" s="73"/>
      <c r="K36" s="116"/>
      <c r="L36" s="116"/>
      <c r="M36" s="177"/>
    </row>
    <row r="37" spans="1:16" ht="18" customHeight="1" x14ac:dyDescent="0.2">
      <c r="A37" s="50"/>
      <c r="B37" s="61" t="s">
        <v>130</v>
      </c>
      <c r="C37" s="59">
        <v>4</v>
      </c>
      <c r="D37" s="495" t="s">
        <v>438</v>
      </c>
      <c r="E37" s="495"/>
      <c r="F37" s="495"/>
      <c r="G37" s="495"/>
      <c r="H37" s="495"/>
      <c r="I37" s="495"/>
      <c r="J37" s="399" t="s">
        <v>150</v>
      </c>
      <c r="K37" s="184" t="s">
        <v>149</v>
      </c>
      <c r="L37" s="92" t="s">
        <v>19</v>
      </c>
      <c r="M37" s="177"/>
    </row>
    <row r="38" spans="1:16" ht="18" customHeight="1" x14ac:dyDescent="0.2">
      <c r="B38" s="61" t="s">
        <v>131</v>
      </c>
      <c r="C38" s="59">
        <v>3</v>
      </c>
      <c r="D38" s="495" t="s">
        <v>435</v>
      </c>
      <c r="E38" s="495"/>
      <c r="F38" s="495"/>
      <c r="G38" s="495"/>
      <c r="H38" s="495"/>
      <c r="I38" s="495"/>
      <c r="J38" s="400"/>
      <c r="K38" s="94">
        <v>0</v>
      </c>
      <c r="L38" s="95">
        <v>4</v>
      </c>
      <c r="M38" s="177"/>
    </row>
    <row r="39" spans="1:16" x14ac:dyDescent="0.2">
      <c r="B39" s="61" t="s">
        <v>73</v>
      </c>
      <c r="C39" s="59">
        <v>2</v>
      </c>
      <c r="D39" s="495" t="s">
        <v>440</v>
      </c>
      <c r="E39" s="495"/>
      <c r="F39" s="495"/>
      <c r="G39" s="495"/>
      <c r="H39" s="495"/>
      <c r="I39" s="495"/>
      <c r="J39" s="400"/>
      <c r="K39" s="94">
        <v>0</v>
      </c>
      <c r="L39" s="95">
        <v>3</v>
      </c>
    </row>
    <row r="40" spans="1:16" x14ac:dyDescent="0.2">
      <c r="B40" s="61" t="s">
        <v>134</v>
      </c>
      <c r="C40" s="59">
        <v>1</v>
      </c>
      <c r="D40" s="495" t="s">
        <v>439</v>
      </c>
      <c r="E40" s="495"/>
      <c r="F40" s="495"/>
      <c r="G40" s="495"/>
      <c r="H40" s="495"/>
      <c r="I40" s="495"/>
      <c r="J40" s="400"/>
      <c r="K40" s="94">
        <v>1</v>
      </c>
      <c r="L40" s="95">
        <v>2</v>
      </c>
    </row>
    <row r="41" spans="1:16" ht="12.75" customHeight="1" x14ac:dyDescent="0.2">
      <c r="C41" s="176">
        <v>0</v>
      </c>
      <c r="D41" s="179" t="s">
        <v>436</v>
      </c>
      <c r="E41" s="179"/>
      <c r="F41" s="179"/>
      <c r="G41" s="179"/>
      <c r="H41" s="179"/>
      <c r="I41" s="179"/>
      <c r="J41" s="400"/>
      <c r="K41" s="94">
        <v>2</v>
      </c>
      <c r="L41" s="95">
        <v>1</v>
      </c>
    </row>
    <row r="42" spans="1:16" ht="12.75" customHeight="1" x14ac:dyDescent="0.2">
      <c r="C42" s="176"/>
      <c r="D42" s="179"/>
      <c r="E42" s="179"/>
      <c r="F42" s="179"/>
      <c r="G42" s="179"/>
      <c r="H42" s="179"/>
      <c r="I42" s="179"/>
      <c r="J42" s="401"/>
      <c r="K42" s="96">
        <v>0</v>
      </c>
      <c r="L42" s="97">
        <v>0</v>
      </c>
    </row>
    <row r="43" spans="1:16" ht="42.75" customHeight="1" x14ac:dyDescent="0.2">
      <c r="B43" s="494" t="s">
        <v>383</v>
      </c>
      <c r="C43" s="494"/>
      <c r="D43" s="494"/>
      <c r="E43" s="494"/>
      <c r="F43" s="494"/>
      <c r="G43" s="494"/>
      <c r="H43" s="494"/>
      <c r="I43" s="494"/>
      <c r="K43" s="50" t="s">
        <v>73</v>
      </c>
      <c r="L43" s="77">
        <f>(K38*L38+K39*L39+K40*L40+K41*L41+K42*L42)/SUM(K38:K42)</f>
        <v>1.3333333333333333</v>
      </c>
    </row>
    <row r="44" spans="1:16" ht="15.75" customHeight="1" x14ac:dyDescent="0.2">
      <c r="A44" s="50" t="s">
        <v>123</v>
      </c>
      <c r="B44" s="86" t="s">
        <v>441</v>
      </c>
      <c r="C44" s="58" t="s">
        <v>442</v>
      </c>
      <c r="D44" s="58"/>
      <c r="G44" s="50"/>
      <c r="I44" s="90" t="str">
        <f>B44</f>
        <v>3.2.1</v>
      </c>
      <c r="J44" s="50" t="s">
        <v>79</v>
      </c>
      <c r="K44" s="115" t="s">
        <v>3</v>
      </c>
      <c r="L44" s="115"/>
    </row>
    <row r="45" spans="1:16" ht="19.5" customHeight="1" x14ac:dyDescent="0.2">
      <c r="C45" s="379"/>
      <c r="D45" s="379"/>
      <c r="E45" s="379"/>
      <c r="F45" s="379"/>
      <c r="G45" s="379"/>
      <c r="I45" s="104">
        <f>L43</f>
        <v>1.3333333333333333</v>
      </c>
      <c r="J45" s="81">
        <v>1</v>
      </c>
      <c r="K45" s="114">
        <f>I45*J45</f>
        <v>1.3333333333333333</v>
      </c>
      <c r="N45" s="176"/>
      <c r="O45" s="101">
        <f>K45</f>
        <v>1.3333333333333333</v>
      </c>
    </row>
    <row r="46" spans="1:16" ht="12.75" customHeight="1" x14ac:dyDescent="0.2">
      <c r="C46" s="176"/>
      <c r="D46" s="176"/>
      <c r="E46" s="176"/>
      <c r="F46" s="176"/>
      <c r="G46" s="176"/>
      <c r="H46" s="176"/>
      <c r="I46" s="176"/>
      <c r="J46" s="176"/>
      <c r="K46" s="176"/>
      <c r="L46" s="176"/>
      <c r="M46" s="176"/>
      <c r="N46" s="176"/>
      <c r="O46" s="176"/>
      <c r="P46" s="176"/>
    </row>
    <row r="47" spans="1:16" x14ac:dyDescent="0.2">
      <c r="A47" s="413" t="str">
        <f>Criteria1.1.1!D55</f>
        <v>Transport</v>
      </c>
      <c r="B47" s="411"/>
      <c r="C47" s="411"/>
      <c r="D47" s="411"/>
      <c r="E47" s="73"/>
      <c r="F47" s="73"/>
      <c r="G47" s="73"/>
      <c r="H47" s="73"/>
      <c r="I47" s="73"/>
      <c r="J47" s="73"/>
      <c r="K47" s="116"/>
      <c r="L47" s="116"/>
      <c r="M47" s="177"/>
    </row>
    <row r="48" spans="1:16" ht="18" customHeight="1" x14ac:dyDescent="0.2">
      <c r="A48" s="50"/>
      <c r="B48" s="61" t="s">
        <v>130</v>
      </c>
      <c r="C48" s="59">
        <v>4</v>
      </c>
      <c r="D48" s="495" t="s">
        <v>438</v>
      </c>
      <c r="E48" s="495"/>
      <c r="F48" s="495"/>
      <c r="G48" s="495"/>
      <c r="H48" s="495"/>
      <c r="I48" s="495"/>
      <c r="J48" s="399" t="s">
        <v>150</v>
      </c>
      <c r="K48" s="184" t="s">
        <v>149</v>
      </c>
      <c r="L48" s="92" t="s">
        <v>19</v>
      </c>
      <c r="M48" s="177"/>
    </row>
    <row r="49" spans="1:15" ht="18" customHeight="1" x14ac:dyDescent="0.2">
      <c r="B49" s="61" t="s">
        <v>131</v>
      </c>
      <c r="C49" s="59">
        <v>3</v>
      </c>
      <c r="D49" s="495" t="s">
        <v>435</v>
      </c>
      <c r="E49" s="495"/>
      <c r="F49" s="495"/>
      <c r="G49" s="495"/>
      <c r="H49" s="495"/>
      <c r="I49" s="495"/>
      <c r="J49" s="400"/>
      <c r="K49" s="94">
        <v>0</v>
      </c>
      <c r="L49" s="95">
        <v>4</v>
      </c>
      <c r="M49" s="177"/>
    </row>
    <row r="50" spans="1:15" x14ac:dyDescent="0.2">
      <c r="B50" s="61" t="s">
        <v>73</v>
      </c>
      <c r="C50" s="59">
        <v>2</v>
      </c>
      <c r="D50" s="495" t="s">
        <v>440</v>
      </c>
      <c r="E50" s="495"/>
      <c r="F50" s="495"/>
      <c r="G50" s="495"/>
      <c r="H50" s="495"/>
      <c r="I50" s="495"/>
      <c r="J50" s="400"/>
      <c r="K50" s="94">
        <v>0</v>
      </c>
      <c r="L50" s="95">
        <v>3</v>
      </c>
    </row>
    <row r="51" spans="1:15" x14ac:dyDescent="0.2">
      <c r="B51" s="61" t="s">
        <v>134</v>
      </c>
      <c r="C51" s="59">
        <v>1</v>
      </c>
      <c r="D51" s="495" t="s">
        <v>439</v>
      </c>
      <c r="E51" s="495"/>
      <c r="F51" s="495"/>
      <c r="G51" s="495"/>
      <c r="H51" s="495"/>
      <c r="I51" s="495"/>
      <c r="J51" s="400"/>
      <c r="K51" s="94">
        <v>0</v>
      </c>
      <c r="L51" s="95">
        <v>2</v>
      </c>
    </row>
    <row r="52" spans="1:15" ht="12.75" customHeight="1" x14ac:dyDescent="0.2">
      <c r="C52" s="176">
        <v>0</v>
      </c>
      <c r="D52" s="179" t="s">
        <v>436</v>
      </c>
      <c r="E52" s="179"/>
      <c r="F52" s="179"/>
      <c r="G52" s="179"/>
      <c r="H52" s="179"/>
      <c r="I52" s="179"/>
      <c r="J52" s="400"/>
      <c r="K52" s="94">
        <v>1</v>
      </c>
      <c r="L52" s="95">
        <v>1</v>
      </c>
    </row>
    <row r="53" spans="1:15" ht="12.75" customHeight="1" x14ac:dyDescent="0.2">
      <c r="C53" s="176"/>
      <c r="D53" s="179"/>
      <c r="E53" s="179"/>
      <c r="F53" s="179"/>
      <c r="G53" s="179"/>
      <c r="H53" s="179"/>
      <c r="I53" s="179"/>
      <c r="J53" s="401"/>
      <c r="K53" s="96">
        <v>0</v>
      </c>
      <c r="L53" s="97">
        <v>0</v>
      </c>
    </row>
    <row r="54" spans="1:15" ht="42.75" customHeight="1" x14ac:dyDescent="0.2">
      <c r="B54" s="494" t="s">
        <v>383</v>
      </c>
      <c r="C54" s="494"/>
      <c r="D54" s="494"/>
      <c r="E54" s="494"/>
      <c r="F54" s="494"/>
      <c r="G54" s="494"/>
      <c r="H54" s="494"/>
      <c r="I54" s="494"/>
      <c r="K54" s="50" t="s">
        <v>73</v>
      </c>
      <c r="L54" s="77">
        <f>(K49*L49+K50*L50+K51*L51+K52*L52+K53*L53)/SUM(K49:K53)</f>
        <v>1</v>
      </c>
    </row>
    <row r="55" spans="1:15" ht="15.75" customHeight="1" x14ac:dyDescent="0.2">
      <c r="A55" s="50" t="s">
        <v>123</v>
      </c>
      <c r="B55" s="86" t="s">
        <v>441</v>
      </c>
      <c r="C55" s="58" t="s">
        <v>442</v>
      </c>
      <c r="D55" s="58"/>
      <c r="G55" s="50"/>
      <c r="I55" s="90" t="str">
        <f>B55</f>
        <v>3.2.1</v>
      </c>
      <c r="J55" s="50" t="s">
        <v>79</v>
      </c>
      <c r="K55" s="115" t="s">
        <v>3</v>
      </c>
      <c r="L55" s="115"/>
    </row>
    <row r="56" spans="1:15" ht="19.5" customHeight="1" x14ac:dyDescent="0.2">
      <c r="C56" s="379"/>
      <c r="D56" s="379"/>
      <c r="E56" s="379"/>
      <c r="F56" s="379"/>
      <c r="G56" s="379"/>
      <c r="I56" s="104">
        <v>0</v>
      </c>
      <c r="J56" s="81">
        <v>1</v>
      </c>
      <c r="K56" s="114">
        <f>I56*J56</f>
        <v>0</v>
      </c>
      <c r="N56" s="176"/>
      <c r="O56" s="101">
        <f>K56</f>
        <v>0</v>
      </c>
    </row>
    <row r="57" spans="1:15" ht="19.5" customHeight="1" x14ac:dyDescent="0.2">
      <c r="C57" s="176"/>
      <c r="D57" s="176"/>
      <c r="E57" s="176"/>
      <c r="F57" s="176"/>
      <c r="G57" s="176"/>
      <c r="H57" s="176"/>
      <c r="I57" s="176"/>
      <c r="J57" s="176"/>
      <c r="K57" s="176"/>
      <c r="L57" s="176"/>
      <c r="M57" s="176"/>
      <c r="N57" s="176"/>
      <c r="O57" s="176"/>
    </row>
    <row r="58" spans="1:15" x14ac:dyDescent="0.2">
      <c r="A58" s="410" t="s">
        <v>66</v>
      </c>
      <c r="B58" s="411"/>
      <c r="C58" s="411"/>
      <c r="D58" s="411"/>
      <c r="E58" s="73"/>
      <c r="F58" s="73"/>
      <c r="G58" s="73"/>
      <c r="H58" s="73"/>
      <c r="I58" s="73"/>
      <c r="J58" s="73"/>
      <c r="K58" s="116"/>
      <c r="L58" s="116"/>
      <c r="M58" s="177"/>
    </row>
    <row r="59" spans="1:15" ht="18" customHeight="1" x14ac:dyDescent="0.2">
      <c r="A59" s="50"/>
      <c r="B59" s="61" t="s">
        <v>130</v>
      </c>
      <c r="C59" s="59">
        <v>4</v>
      </c>
      <c r="D59" s="495" t="s">
        <v>438</v>
      </c>
      <c r="E59" s="495"/>
      <c r="F59" s="495"/>
      <c r="G59" s="495"/>
      <c r="H59" s="495"/>
      <c r="I59" s="495"/>
      <c r="J59" s="399" t="s">
        <v>150</v>
      </c>
      <c r="K59" s="184" t="s">
        <v>149</v>
      </c>
      <c r="L59" s="92" t="s">
        <v>19</v>
      </c>
      <c r="M59" s="177"/>
    </row>
    <row r="60" spans="1:15" ht="18" customHeight="1" x14ac:dyDescent="0.2">
      <c r="B60" s="61" t="s">
        <v>131</v>
      </c>
      <c r="C60" s="59">
        <v>3</v>
      </c>
      <c r="D60" s="495" t="s">
        <v>435</v>
      </c>
      <c r="E60" s="495"/>
      <c r="F60" s="495"/>
      <c r="G60" s="495"/>
      <c r="H60" s="495"/>
      <c r="I60" s="495"/>
      <c r="J60" s="400"/>
      <c r="K60" s="94"/>
      <c r="L60" s="95">
        <v>4</v>
      </c>
      <c r="M60" s="177"/>
    </row>
    <row r="61" spans="1:15" x14ac:dyDescent="0.2">
      <c r="B61" s="61" t="s">
        <v>73</v>
      </c>
      <c r="C61" s="59">
        <v>2</v>
      </c>
      <c r="D61" s="495" t="s">
        <v>440</v>
      </c>
      <c r="E61" s="495"/>
      <c r="F61" s="495"/>
      <c r="G61" s="495"/>
      <c r="H61" s="495"/>
      <c r="I61" s="495"/>
      <c r="J61" s="400"/>
      <c r="K61" s="94">
        <v>0</v>
      </c>
      <c r="L61" s="95">
        <v>3</v>
      </c>
    </row>
    <row r="62" spans="1:15" x14ac:dyDescent="0.2">
      <c r="B62" s="61" t="s">
        <v>134</v>
      </c>
      <c r="C62" s="59">
        <v>1</v>
      </c>
      <c r="D62" s="495" t="s">
        <v>439</v>
      </c>
      <c r="E62" s="495"/>
      <c r="F62" s="495"/>
      <c r="G62" s="495"/>
      <c r="H62" s="495"/>
      <c r="I62" s="495"/>
      <c r="J62" s="400"/>
      <c r="K62" s="94">
        <v>0</v>
      </c>
      <c r="L62" s="95">
        <v>2</v>
      </c>
    </row>
    <row r="63" spans="1:15" ht="12.75" customHeight="1" x14ac:dyDescent="0.2">
      <c r="C63" s="176">
        <v>0</v>
      </c>
      <c r="D63" s="179" t="s">
        <v>436</v>
      </c>
      <c r="E63" s="179"/>
      <c r="F63" s="179"/>
      <c r="G63" s="179"/>
      <c r="H63" s="179"/>
      <c r="I63" s="179"/>
      <c r="J63" s="400"/>
      <c r="K63" s="94"/>
      <c r="L63" s="95">
        <v>1</v>
      </c>
    </row>
    <row r="64" spans="1:15" ht="12.75" customHeight="1" x14ac:dyDescent="0.2">
      <c r="C64" s="176"/>
      <c r="D64" s="179"/>
      <c r="E64" s="179"/>
      <c r="F64" s="179"/>
      <c r="G64" s="179"/>
      <c r="H64" s="179"/>
      <c r="I64" s="179"/>
      <c r="J64" s="401"/>
      <c r="K64" s="96">
        <v>1</v>
      </c>
      <c r="L64" s="97">
        <v>0</v>
      </c>
    </row>
    <row r="65" spans="1:15" ht="42.75" customHeight="1" x14ac:dyDescent="0.2">
      <c r="B65" s="494" t="s">
        <v>383</v>
      </c>
      <c r="C65" s="494"/>
      <c r="D65" s="494"/>
      <c r="E65" s="494"/>
      <c r="F65" s="494"/>
      <c r="G65" s="494"/>
      <c r="H65" s="494"/>
      <c r="I65" s="494"/>
      <c r="K65" s="50" t="s">
        <v>73</v>
      </c>
      <c r="L65" s="77">
        <f>(K60*L60+K61*L61+K62*L62+K63*L63+K64*L64)/SUM(K60:K64)</f>
        <v>0</v>
      </c>
    </row>
    <row r="66" spans="1:15" ht="15.75" customHeight="1" x14ac:dyDescent="0.2">
      <c r="A66" s="50" t="s">
        <v>123</v>
      </c>
      <c r="B66" s="86" t="s">
        <v>441</v>
      </c>
      <c r="C66" s="58" t="s">
        <v>442</v>
      </c>
      <c r="D66" s="58"/>
      <c r="G66" s="50"/>
      <c r="I66" s="90" t="str">
        <f>B66</f>
        <v>3.2.1</v>
      </c>
      <c r="J66" s="50" t="s">
        <v>79</v>
      </c>
      <c r="K66" s="115" t="s">
        <v>3</v>
      </c>
      <c r="L66" s="115"/>
    </row>
    <row r="67" spans="1:15" ht="19.5" customHeight="1" x14ac:dyDescent="0.2">
      <c r="C67" s="379"/>
      <c r="D67" s="379"/>
      <c r="E67" s="379"/>
      <c r="F67" s="379"/>
      <c r="G67" s="379"/>
      <c r="I67" s="104">
        <f>L65</f>
        <v>0</v>
      </c>
      <c r="J67" s="81">
        <v>1</v>
      </c>
      <c r="K67" s="114">
        <f>I67*J67</f>
        <v>0</v>
      </c>
      <c r="N67" s="176"/>
      <c r="O67" s="101">
        <f>K67</f>
        <v>0</v>
      </c>
    </row>
    <row r="69" spans="1:15" x14ac:dyDescent="0.2">
      <c r="A69" s="413" t="str">
        <f>Criteria1.1.1!D78</f>
        <v>Private  Sector Development Competitiveness</v>
      </c>
      <c r="B69" s="411"/>
      <c r="C69" s="411"/>
      <c r="D69" s="411"/>
      <c r="E69" s="73"/>
      <c r="F69" s="73"/>
      <c r="G69" s="73"/>
      <c r="H69" s="73"/>
      <c r="I69" s="73"/>
      <c r="J69" s="73"/>
      <c r="K69" s="116"/>
      <c r="L69" s="116"/>
      <c r="M69" s="213"/>
    </row>
    <row r="70" spans="1:15" ht="18" customHeight="1" x14ac:dyDescent="0.2">
      <c r="A70" s="50"/>
      <c r="B70" s="61" t="s">
        <v>130</v>
      </c>
      <c r="C70" s="59">
        <v>4</v>
      </c>
      <c r="D70" s="495" t="s">
        <v>438</v>
      </c>
      <c r="E70" s="495"/>
      <c r="F70" s="495"/>
      <c r="G70" s="495"/>
      <c r="H70" s="495"/>
      <c r="I70" s="495"/>
      <c r="J70" s="399" t="s">
        <v>150</v>
      </c>
      <c r="K70" s="184" t="s">
        <v>149</v>
      </c>
      <c r="L70" s="92" t="s">
        <v>19</v>
      </c>
      <c r="M70" s="213"/>
    </row>
    <row r="71" spans="1:15" ht="18" customHeight="1" x14ac:dyDescent="0.2">
      <c r="B71" s="61" t="s">
        <v>131</v>
      </c>
      <c r="C71" s="59">
        <v>3</v>
      </c>
      <c r="D71" s="495" t="s">
        <v>435</v>
      </c>
      <c r="E71" s="495"/>
      <c r="F71" s="495"/>
      <c r="G71" s="495"/>
      <c r="H71" s="495"/>
      <c r="I71" s="495"/>
      <c r="J71" s="400"/>
      <c r="K71" s="94">
        <v>0</v>
      </c>
      <c r="L71" s="95">
        <v>4</v>
      </c>
      <c r="M71" s="213"/>
    </row>
    <row r="72" spans="1:15" x14ac:dyDescent="0.2">
      <c r="B72" s="61" t="s">
        <v>73</v>
      </c>
      <c r="C72" s="59">
        <v>2</v>
      </c>
      <c r="D72" s="495" t="s">
        <v>440</v>
      </c>
      <c r="E72" s="495"/>
      <c r="F72" s="495"/>
      <c r="G72" s="495"/>
      <c r="H72" s="495"/>
      <c r="I72" s="495"/>
      <c r="J72" s="400"/>
      <c r="K72" s="94">
        <v>0</v>
      </c>
      <c r="L72" s="95">
        <v>3</v>
      </c>
    </row>
    <row r="73" spans="1:15" x14ac:dyDescent="0.2">
      <c r="B73" s="61" t="s">
        <v>134</v>
      </c>
      <c r="C73" s="59">
        <v>1</v>
      </c>
      <c r="D73" s="495" t="s">
        <v>439</v>
      </c>
      <c r="E73" s="495"/>
      <c r="F73" s="495"/>
      <c r="G73" s="495"/>
      <c r="H73" s="495"/>
      <c r="I73" s="495"/>
      <c r="J73" s="400"/>
      <c r="K73" s="94">
        <v>0</v>
      </c>
      <c r="L73" s="95">
        <v>2</v>
      </c>
    </row>
    <row r="74" spans="1:15" ht="12.75" customHeight="1" x14ac:dyDescent="0.2">
      <c r="C74" s="211">
        <v>0</v>
      </c>
      <c r="D74" s="217" t="s">
        <v>436</v>
      </c>
      <c r="E74" s="217"/>
      <c r="F74" s="217"/>
      <c r="G74" s="217"/>
      <c r="H74" s="217"/>
      <c r="I74" s="217"/>
      <c r="J74" s="400"/>
      <c r="K74" s="94">
        <v>1</v>
      </c>
      <c r="L74" s="95">
        <v>1</v>
      </c>
    </row>
    <row r="75" spans="1:15" ht="12.75" customHeight="1" x14ac:dyDescent="0.2">
      <c r="C75" s="211"/>
      <c r="D75" s="217"/>
      <c r="E75" s="217"/>
      <c r="F75" s="217"/>
      <c r="G75" s="217"/>
      <c r="H75" s="217"/>
      <c r="I75" s="217"/>
      <c r="J75" s="401"/>
      <c r="K75" s="96">
        <v>0</v>
      </c>
      <c r="L75" s="97">
        <v>0</v>
      </c>
    </row>
    <row r="76" spans="1:15" ht="42.75" customHeight="1" x14ac:dyDescent="0.2">
      <c r="B76" s="494" t="s">
        <v>383</v>
      </c>
      <c r="C76" s="494"/>
      <c r="D76" s="494"/>
      <c r="E76" s="494"/>
      <c r="F76" s="494"/>
      <c r="G76" s="494"/>
      <c r="H76" s="494"/>
      <c r="I76" s="494"/>
      <c r="K76" s="50" t="s">
        <v>73</v>
      </c>
      <c r="L76" s="77">
        <f>(K71*L71+K72*L72+K73*L73+K74*L74+K75*L75)/SUM(K71:K75)</f>
        <v>1</v>
      </c>
    </row>
    <row r="77" spans="1:15" ht="15.75" customHeight="1" x14ac:dyDescent="0.2">
      <c r="A77" s="50" t="s">
        <v>123</v>
      </c>
      <c r="B77" s="86" t="s">
        <v>441</v>
      </c>
      <c r="C77" s="58" t="s">
        <v>442</v>
      </c>
      <c r="D77" s="58"/>
      <c r="G77" s="50"/>
      <c r="I77" s="90" t="str">
        <f>B77</f>
        <v>3.2.1</v>
      </c>
      <c r="J77" s="50" t="s">
        <v>79</v>
      </c>
      <c r="K77" s="115" t="s">
        <v>3</v>
      </c>
      <c r="L77" s="115"/>
    </row>
    <row r="78" spans="1:15" ht="19.5" customHeight="1" x14ac:dyDescent="0.2">
      <c r="C78" s="379"/>
      <c r="D78" s="379"/>
      <c r="E78" s="379"/>
      <c r="F78" s="379"/>
      <c r="G78" s="379"/>
      <c r="I78" s="104">
        <v>0</v>
      </c>
      <c r="J78" s="81">
        <v>1</v>
      </c>
      <c r="K78" s="114">
        <f>I78*J78</f>
        <v>0</v>
      </c>
      <c r="N78" s="211"/>
      <c r="O78" s="101">
        <f>K78</f>
        <v>0</v>
      </c>
    </row>
    <row r="79" spans="1:15" ht="19.5" customHeight="1" x14ac:dyDescent="0.2">
      <c r="C79" s="211"/>
      <c r="D79" s="211"/>
      <c r="E79" s="211"/>
      <c r="F79" s="211"/>
      <c r="G79" s="211"/>
      <c r="H79" s="211"/>
      <c r="I79" s="211"/>
      <c r="J79" s="211"/>
      <c r="K79" s="211"/>
      <c r="L79" s="211"/>
      <c r="M79" s="211"/>
      <c r="N79" s="211"/>
      <c r="O79" s="211"/>
    </row>
    <row r="80" spans="1:15" x14ac:dyDescent="0.2">
      <c r="A80" s="414">
        <f>Criteria1.1.1!D89</f>
        <v>0</v>
      </c>
      <c r="B80" s="415"/>
      <c r="C80" s="415"/>
      <c r="D80" s="415"/>
      <c r="E80" s="73"/>
      <c r="F80" s="73"/>
      <c r="G80" s="73"/>
      <c r="H80" s="73"/>
      <c r="I80" s="73"/>
      <c r="J80" s="73"/>
      <c r="K80" s="116"/>
      <c r="L80" s="116"/>
      <c r="M80" s="213"/>
    </row>
    <row r="81" spans="1:15" ht="18" customHeight="1" x14ac:dyDescent="0.2">
      <c r="A81" s="50"/>
      <c r="B81" s="61" t="s">
        <v>130</v>
      </c>
      <c r="C81" s="59">
        <v>4</v>
      </c>
      <c r="D81" s="495" t="s">
        <v>438</v>
      </c>
      <c r="E81" s="495"/>
      <c r="F81" s="495"/>
      <c r="G81" s="495"/>
      <c r="H81" s="495"/>
      <c r="I81" s="495"/>
      <c r="J81" s="399" t="s">
        <v>150</v>
      </c>
      <c r="K81" s="184" t="s">
        <v>149</v>
      </c>
      <c r="L81" s="92" t="s">
        <v>19</v>
      </c>
      <c r="M81" s="213"/>
    </row>
    <row r="82" spans="1:15" ht="18" customHeight="1" x14ac:dyDescent="0.2">
      <c r="B82" s="61" t="s">
        <v>131</v>
      </c>
      <c r="C82" s="59">
        <v>3</v>
      </c>
      <c r="D82" s="495" t="s">
        <v>435</v>
      </c>
      <c r="E82" s="495"/>
      <c r="F82" s="495"/>
      <c r="G82" s="495"/>
      <c r="H82" s="495"/>
      <c r="I82" s="495"/>
      <c r="J82" s="400"/>
      <c r="K82" s="94"/>
      <c r="L82" s="95">
        <v>4</v>
      </c>
      <c r="M82" s="213"/>
    </row>
    <row r="83" spans="1:15" x14ac:dyDescent="0.2">
      <c r="B83" s="61" t="s">
        <v>73</v>
      </c>
      <c r="C83" s="59">
        <v>2</v>
      </c>
      <c r="D83" s="495" t="s">
        <v>440</v>
      </c>
      <c r="E83" s="495"/>
      <c r="F83" s="495"/>
      <c r="G83" s="495"/>
      <c r="H83" s="495"/>
      <c r="I83" s="495"/>
      <c r="J83" s="400"/>
      <c r="K83" s="94"/>
      <c r="L83" s="95">
        <v>3</v>
      </c>
    </row>
    <row r="84" spans="1:15" x14ac:dyDescent="0.2">
      <c r="B84" s="61" t="s">
        <v>134</v>
      </c>
      <c r="C84" s="59">
        <v>1</v>
      </c>
      <c r="D84" s="495" t="s">
        <v>439</v>
      </c>
      <c r="E84" s="495"/>
      <c r="F84" s="495"/>
      <c r="G84" s="495"/>
      <c r="H84" s="495"/>
      <c r="I84" s="495"/>
      <c r="J84" s="400"/>
      <c r="K84" s="94">
        <v>2</v>
      </c>
      <c r="L84" s="95">
        <v>2</v>
      </c>
    </row>
    <row r="85" spans="1:15" ht="12.75" customHeight="1" x14ac:dyDescent="0.2">
      <c r="C85" s="211">
        <v>0</v>
      </c>
      <c r="D85" s="217" t="s">
        <v>436</v>
      </c>
      <c r="E85" s="217"/>
      <c r="F85" s="217"/>
      <c r="G85" s="217"/>
      <c r="H85" s="217"/>
      <c r="I85" s="217"/>
      <c r="J85" s="400"/>
      <c r="K85" s="94"/>
      <c r="L85" s="95">
        <v>1</v>
      </c>
    </row>
    <row r="86" spans="1:15" ht="12.75" customHeight="1" x14ac:dyDescent="0.2">
      <c r="C86" s="211"/>
      <c r="D86" s="217"/>
      <c r="E86" s="217"/>
      <c r="F86" s="217"/>
      <c r="G86" s="217"/>
      <c r="H86" s="217"/>
      <c r="I86" s="217"/>
      <c r="J86" s="401"/>
      <c r="K86" s="96"/>
      <c r="L86" s="97">
        <v>0</v>
      </c>
    </row>
    <row r="87" spans="1:15" ht="42.75" customHeight="1" x14ac:dyDescent="0.2">
      <c r="B87" s="494" t="s">
        <v>383</v>
      </c>
      <c r="C87" s="494"/>
      <c r="D87" s="494"/>
      <c r="E87" s="494"/>
      <c r="F87" s="494"/>
      <c r="G87" s="494"/>
      <c r="H87" s="494"/>
      <c r="I87" s="494"/>
      <c r="K87" s="50" t="s">
        <v>73</v>
      </c>
      <c r="L87" s="77">
        <f>(K82*L82+K83*L83+K84*L84+K85*L85+K86*L86)/SUM(K82:K86)</f>
        <v>2</v>
      </c>
    </row>
    <row r="88" spans="1:15" ht="15.75" customHeight="1" x14ac:dyDescent="0.2">
      <c r="A88" s="50" t="s">
        <v>123</v>
      </c>
      <c r="B88" s="86" t="s">
        <v>441</v>
      </c>
      <c r="C88" s="58" t="s">
        <v>442</v>
      </c>
      <c r="D88" s="58"/>
      <c r="G88" s="50"/>
      <c r="I88" s="90" t="str">
        <f>B88</f>
        <v>3.2.1</v>
      </c>
      <c r="J88" s="50" t="s">
        <v>79</v>
      </c>
      <c r="K88" s="115" t="s">
        <v>3</v>
      </c>
      <c r="L88" s="115"/>
    </row>
    <row r="89" spans="1:15" ht="19.5" customHeight="1" x14ac:dyDescent="0.2">
      <c r="C89" s="379"/>
      <c r="D89" s="379"/>
      <c r="E89" s="379"/>
      <c r="F89" s="379"/>
      <c r="G89" s="379"/>
      <c r="I89" s="104">
        <f>L87</f>
        <v>2</v>
      </c>
      <c r="J89" s="81">
        <v>1</v>
      </c>
      <c r="K89" s="114">
        <f>I89*J89</f>
        <v>2</v>
      </c>
      <c r="N89" s="211"/>
      <c r="O89" s="101">
        <v>2</v>
      </c>
    </row>
    <row r="91" spans="1:15" x14ac:dyDescent="0.2">
      <c r="A91" s="414">
        <f>Criteria1.1.1!D104</f>
        <v>0</v>
      </c>
      <c r="B91" s="415"/>
      <c r="C91" s="415"/>
      <c r="D91" s="415"/>
      <c r="E91" s="73"/>
      <c r="F91" s="73"/>
      <c r="G91" s="73"/>
      <c r="H91" s="73"/>
      <c r="I91" s="73"/>
      <c r="J91" s="73"/>
      <c r="K91" s="116"/>
      <c r="L91" s="116"/>
      <c r="M91" s="213"/>
    </row>
    <row r="92" spans="1:15" ht="18" customHeight="1" x14ac:dyDescent="0.2">
      <c r="A92" s="50"/>
      <c r="B92" s="61" t="s">
        <v>130</v>
      </c>
      <c r="C92" s="59">
        <v>4</v>
      </c>
      <c r="D92" s="495" t="s">
        <v>438</v>
      </c>
      <c r="E92" s="495"/>
      <c r="F92" s="495"/>
      <c r="G92" s="495"/>
      <c r="H92" s="495"/>
      <c r="I92" s="495"/>
      <c r="J92" s="399" t="s">
        <v>150</v>
      </c>
      <c r="K92" s="184" t="s">
        <v>149</v>
      </c>
      <c r="L92" s="92" t="s">
        <v>19</v>
      </c>
      <c r="M92" s="213"/>
    </row>
    <row r="93" spans="1:15" ht="18" customHeight="1" x14ac:dyDescent="0.2">
      <c r="B93" s="61" t="s">
        <v>131</v>
      </c>
      <c r="C93" s="59">
        <v>3</v>
      </c>
      <c r="D93" s="495" t="s">
        <v>435</v>
      </c>
      <c r="E93" s="495"/>
      <c r="F93" s="495"/>
      <c r="G93" s="495"/>
      <c r="H93" s="495"/>
      <c r="I93" s="495"/>
      <c r="J93" s="400"/>
      <c r="K93" s="94">
        <v>0</v>
      </c>
      <c r="L93" s="95">
        <v>4</v>
      </c>
      <c r="M93" s="213"/>
    </row>
    <row r="94" spans="1:15" x14ac:dyDescent="0.2">
      <c r="B94" s="61" t="s">
        <v>73</v>
      </c>
      <c r="C94" s="59">
        <v>2</v>
      </c>
      <c r="D94" s="495" t="s">
        <v>440</v>
      </c>
      <c r="E94" s="495"/>
      <c r="F94" s="495"/>
      <c r="G94" s="495"/>
      <c r="H94" s="495"/>
      <c r="I94" s="495"/>
      <c r="J94" s="400"/>
      <c r="K94" s="94">
        <v>0</v>
      </c>
      <c r="L94" s="95">
        <v>3</v>
      </c>
    </row>
    <row r="95" spans="1:15" x14ac:dyDescent="0.2">
      <c r="B95" s="61" t="s">
        <v>134</v>
      </c>
      <c r="C95" s="59">
        <v>1</v>
      </c>
      <c r="D95" s="495" t="s">
        <v>439</v>
      </c>
      <c r="E95" s="495"/>
      <c r="F95" s="495"/>
      <c r="G95" s="495"/>
      <c r="H95" s="495"/>
      <c r="I95" s="495"/>
      <c r="J95" s="400"/>
      <c r="K95" s="94">
        <v>0</v>
      </c>
      <c r="L95" s="95">
        <v>2</v>
      </c>
    </row>
    <row r="96" spans="1:15" ht="12.75" customHeight="1" x14ac:dyDescent="0.2">
      <c r="C96" s="211">
        <v>0</v>
      </c>
      <c r="D96" s="217" t="s">
        <v>436</v>
      </c>
      <c r="E96" s="217"/>
      <c r="F96" s="217"/>
      <c r="G96" s="217"/>
      <c r="H96" s="217"/>
      <c r="I96" s="217"/>
      <c r="J96" s="400"/>
      <c r="K96" s="94">
        <v>4</v>
      </c>
      <c r="L96" s="95">
        <v>1</v>
      </c>
    </row>
    <row r="97" spans="1:15" ht="12.75" customHeight="1" x14ac:dyDescent="0.2">
      <c r="C97" s="211"/>
      <c r="D97" s="217"/>
      <c r="E97" s="217"/>
      <c r="F97" s="217"/>
      <c r="G97" s="217"/>
      <c r="H97" s="217"/>
      <c r="I97" s="217"/>
      <c r="J97" s="401"/>
      <c r="K97" s="96">
        <v>0</v>
      </c>
      <c r="L97" s="97">
        <v>0</v>
      </c>
    </row>
    <row r="98" spans="1:15" ht="42.75" customHeight="1" x14ac:dyDescent="0.2">
      <c r="B98" s="494" t="s">
        <v>383</v>
      </c>
      <c r="C98" s="494"/>
      <c r="D98" s="494"/>
      <c r="E98" s="494"/>
      <c r="F98" s="494"/>
      <c r="G98" s="494"/>
      <c r="H98" s="494"/>
      <c r="I98" s="494"/>
      <c r="K98" s="50" t="s">
        <v>73</v>
      </c>
      <c r="L98" s="77">
        <f>(K93*L93+K94*L94+K95*L95+K96*L96+K97*L97)/SUM(K93:K97)</f>
        <v>1</v>
      </c>
    </row>
    <row r="99" spans="1:15" ht="15.75" customHeight="1" x14ac:dyDescent="0.2">
      <c r="A99" s="50" t="s">
        <v>123</v>
      </c>
      <c r="B99" s="86" t="s">
        <v>441</v>
      </c>
      <c r="C99" s="58" t="s">
        <v>442</v>
      </c>
      <c r="D99" s="58"/>
      <c r="G99" s="50"/>
      <c r="I99" s="90" t="str">
        <f>B99</f>
        <v>3.2.1</v>
      </c>
      <c r="J99" s="50" t="s">
        <v>79</v>
      </c>
      <c r="K99" s="115" t="s">
        <v>3</v>
      </c>
      <c r="L99" s="115"/>
    </row>
    <row r="100" spans="1:15" ht="19.5" customHeight="1" x14ac:dyDescent="0.2">
      <c r="C100" s="379"/>
      <c r="D100" s="379"/>
      <c r="E100" s="379"/>
      <c r="F100" s="379"/>
      <c r="G100" s="379"/>
      <c r="I100" s="104">
        <f>L98</f>
        <v>1</v>
      </c>
      <c r="J100" s="81">
        <v>1</v>
      </c>
      <c r="K100" s="114">
        <f>I100*J100</f>
        <v>1</v>
      </c>
      <c r="N100" s="211"/>
      <c r="O100" s="101">
        <f>K100</f>
        <v>1</v>
      </c>
    </row>
  </sheetData>
  <mergeCells count="74">
    <mergeCell ref="B98:I98"/>
    <mergeCell ref="C100:G100"/>
    <mergeCell ref="B87:I87"/>
    <mergeCell ref="C89:G89"/>
    <mergeCell ref="A91:D91"/>
    <mergeCell ref="D92:I92"/>
    <mergeCell ref="J92:J97"/>
    <mergeCell ref="D93:I93"/>
    <mergeCell ref="D94:I94"/>
    <mergeCell ref="D95:I95"/>
    <mergeCell ref="B76:I76"/>
    <mergeCell ref="C78:G78"/>
    <mergeCell ref="A80:D80"/>
    <mergeCell ref="D81:I81"/>
    <mergeCell ref="J81:J86"/>
    <mergeCell ref="D82:I82"/>
    <mergeCell ref="D83:I83"/>
    <mergeCell ref="D84:I84"/>
    <mergeCell ref="A69:D69"/>
    <mergeCell ref="D70:I70"/>
    <mergeCell ref="J70:J75"/>
    <mergeCell ref="D71:I71"/>
    <mergeCell ref="D72:I72"/>
    <mergeCell ref="D73:I73"/>
    <mergeCell ref="B65:I65"/>
    <mergeCell ref="C67:G67"/>
    <mergeCell ref="D59:I59"/>
    <mergeCell ref="J59:J64"/>
    <mergeCell ref="D60:I60"/>
    <mergeCell ref="D61:I61"/>
    <mergeCell ref="D62:I62"/>
    <mergeCell ref="B54:I54"/>
    <mergeCell ref="C56:G56"/>
    <mergeCell ref="A58:D58"/>
    <mergeCell ref="D48:I48"/>
    <mergeCell ref="J48:J53"/>
    <mergeCell ref="D49:I49"/>
    <mergeCell ref="D50:I50"/>
    <mergeCell ref="D51:I51"/>
    <mergeCell ref="B43:I43"/>
    <mergeCell ref="C45:G45"/>
    <mergeCell ref="A47:D47"/>
    <mergeCell ref="D37:I37"/>
    <mergeCell ref="J37:J42"/>
    <mergeCell ref="D38:I38"/>
    <mergeCell ref="D39:I39"/>
    <mergeCell ref="D40:I40"/>
    <mergeCell ref="B32:I32"/>
    <mergeCell ref="C34:G34"/>
    <mergeCell ref="A36:C36"/>
    <mergeCell ref="D26:I26"/>
    <mergeCell ref="J26:J31"/>
    <mergeCell ref="D27:I27"/>
    <mergeCell ref="D28:I28"/>
    <mergeCell ref="D29:I29"/>
    <mergeCell ref="B21:I21"/>
    <mergeCell ref="C23:G23"/>
    <mergeCell ref="A25:D25"/>
    <mergeCell ref="D15:I15"/>
    <mergeCell ref="J15:J20"/>
    <mergeCell ref="D16:I16"/>
    <mergeCell ref="D17:I17"/>
    <mergeCell ref="D18:I18"/>
    <mergeCell ref="A14:C14"/>
    <mergeCell ref="D4:I4"/>
    <mergeCell ref="J4:J9"/>
    <mergeCell ref="D5:I5"/>
    <mergeCell ref="D6:I6"/>
    <mergeCell ref="D7:I7"/>
    <mergeCell ref="F1:M1"/>
    <mergeCell ref="A2:I2"/>
    <mergeCell ref="A3:C3"/>
    <mergeCell ref="B10:I10"/>
    <mergeCell ref="C12:G12"/>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U21"/>
  <sheetViews>
    <sheetView tabSelected="1" zoomScale="70" zoomScaleNormal="70" workbookViewId="0">
      <selection activeCell="B3" sqref="B3:K3"/>
    </sheetView>
  </sheetViews>
  <sheetFormatPr defaultRowHeight="12.75" x14ac:dyDescent="0.2"/>
  <cols>
    <col min="1" max="1" width="36.42578125" style="51" customWidth="1"/>
    <col min="2" max="18" width="10.7109375" style="51" customWidth="1"/>
    <col min="19" max="19" width="11.5703125" style="51" customWidth="1"/>
    <col min="20" max="20" width="9.42578125" style="51" customWidth="1"/>
    <col min="21" max="259" width="9.140625" style="51"/>
    <col min="260" max="260" width="34.5703125" style="51" customWidth="1"/>
    <col min="261" max="261" width="7.5703125" style="51" customWidth="1"/>
    <col min="262" max="262" width="9.140625" style="51"/>
    <col min="263" max="263" width="7" style="51" customWidth="1"/>
    <col min="264" max="264" width="7.28515625" style="51" customWidth="1"/>
    <col min="265" max="265" width="8.140625" style="51" customWidth="1"/>
    <col min="266" max="266" width="9.140625" style="51"/>
    <col min="267" max="267" width="8.28515625" style="51" customWidth="1"/>
    <col min="268" max="268" width="9.140625" style="51"/>
    <col min="269" max="269" width="8" style="51" customWidth="1"/>
    <col min="270" max="270" width="8.28515625" style="51" customWidth="1"/>
    <col min="271" max="271" width="8.42578125" style="51" customWidth="1"/>
    <col min="272" max="272" width="8.140625" style="51" customWidth="1"/>
    <col min="273" max="274" width="9.7109375" style="51" customWidth="1"/>
    <col min="275" max="275" width="10.140625" style="51" customWidth="1"/>
    <col min="276" max="276" width="5" style="51" customWidth="1"/>
    <col min="277" max="515" width="9.140625" style="51"/>
    <col min="516" max="516" width="34.5703125" style="51" customWidth="1"/>
    <col min="517" max="517" width="7.5703125" style="51" customWidth="1"/>
    <col min="518" max="518" width="9.140625" style="51"/>
    <col min="519" max="519" width="7" style="51" customWidth="1"/>
    <col min="520" max="520" width="7.28515625" style="51" customWidth="1"/>
    <col min="521" max="521" width="8.140625" style="51" customWidth="1"/>
    <col min="522" max="522" width="9.140625" style="51"/>
    <col min="523" max="523" width="8.28515625" style="51" customWidth="1"/>
    <col min="524" max="524" width="9.140625" style="51"/>
    <col min="525" max="525" width="8" style="51" customWidth="1"/>
    <col min="526" max="526" width="8.28515625" style="51" customWidth="1"/>
    <col min="527" max="527" width="8.42578125" style="51" customWidth="1"/>
    <col min="528" max="528" width="8.140625" style="51" customWidth="1"/>
    <col min="529" max="530" width="9.7109375" style="51" customWidth="1"/>
    <col min="531" max="531" width="10.140625" style="51" customWidth="1"/>
    <col min="532" max="532" width="5" style="51" customWidth="1"/>
    <col min="533" max="771" width="9.140625" style="51"/>
    <col min="772" max="772" width="34.5703125" style="51" customWidth="1"/>
    <col min="773" max="773" width="7.5703125" style="51" customWidth="1"/>
    <col min="774" max="774" width="9.140625" style="51"/>
    <col min="775" max="775" width="7" style="51" customWidth="1"/>
    <col min="776" max="776" width="7.28515625" style="51" customWidth="1"/>
    <col min="777" max="777" width="8.140625" style="51" customWidth="1"/>
    <col min="778" max="778" width="9.140625" style="51"/>
    <col min="779" max="779" width="8.28515625" style="51" customWidth="1"/>
    <col min="780" max="780" width="9.140625" style="51"/>
    <col min="781" max="781" width="8" style="51" customWidth="1"/>
    <col min="782" max="782" width="8.28515625" style="51" customWidth="1"/>
    <col min="783" max="783" width="8.42578125" style="51" customWidth="1"/>
    <col min="784" max="784" width="8.140625" style="51" customWidth="1"/>
    <col min="785" max="786" width="9.7109375" style="51" customWidth="1"/>
    <col min="787" max="787" width="10.140625" style="51" customWidth="1"/>
    <col min="788" max="788" width="5" style="51" customWidth="1"/>
    <col min="789" max="1027" width="9.140625" style="51"/>
    <col min="1028" max="1028" width="34.5703125" style="51" customWidth="1"/>
    <col min="1029" max="1029" width="7.5703125" style="51" customWidth="1"/>
    <col min="1030" max="1030" width="9.140625" style="51"/>
    <col min="1031" max="1031" width="7" style="51" customWidth="1"/>
    <col min="1032" max="1032" width="7.28515625" style="51" customWidth="1"/>
    <col min="1033" max="1033" width="8.140625" style="51" customWidth="1"/>
    <col min="1034" max="1034" width="9.140625" style="51"/>
    <col min="1035" max="1035" width="8.28515625" style="51" customWidth="1"/>
    <col min="1036" max="1036" width="9.140625" style="51"/>
    <col min="1037" max="1037" width="8" style="51" customWidth="1"/>
    <col min="1038" max="1038" width="8.28515625" style="51" customWidth="1"/>
    <col min="1039" max="1039" width="8.42578125" style="51" customWidth="1"/>
    <col min="1040" max="1040" width="8.140625" style="51" customWidth="1"/>
    <col min="1041" max="1042" width="9.7109375" style="51" customWidth="1"/>
    <col min="1043" max="1043" width="10.140625" style="51" customWidth="1"/>
    <col min="1044" max="1044" width="5" style="51" customWidth="1"/>
    <col min="1045" max="1283" width="9.140625" style="51"/>
    <col min="1284" max="1284" width="34.5703125" style="51" customWidth="1"/>
    <col min="1285" max="1285" width="7.5703125" style="51" customWidth="1"/>
    <col min="1286" max="1286" width="9.140625" style="51"/>
    <col min="1287" max="1287" width="7" style="51" customWidth="1"/>
    <col min="1288" max="1288" width="7.28515625" style="51" customWidth="1"/>
    <col min="1289" max="1289" width="8.140625" style="51" customWidth="1"/>
    <col min="1290" max="1290" width="9.140625" style="51"/>
    <col min="1291" max="1291" width="8.28515625" style="51" customWidth="1"/>
    <col min="1292" max="1292" width="9.140625" style="51"/>
    <col min="1293" max="1293" width="8" style="51" customWidth="1"/>
    <col min="1294" max="1294" width="8.28515625" style="51" customWidth="1"/>
    <col min="1295" max="1295" width="8.42578125" style="51" customWidth="1"/>
    <col min="1296" max="1296" width="8.140625" style="51" customWidth="1"/>
    <col min="1297" max="1298" width="9.7109375" style="51" customWidth="1"/>
    <col min="1299" max="1299" width="10.140625" style="51" customWidth="1"/>
    <col min="1300" max="1300" width="5" style="51" customWidth="1"/>
    <col min="1301" max="1539" width="9.140625" style="51"/>
    <col min="1540" max="1540" width="34.5703125" style="51" customWidth="1"/>
    <col min="1541" max="1541" width="7.5703125" style="51" customWidth="1"/>
    <col min="1542" max="1542" width="9.140625" style="51"/>
    <col min="1543" max="1543" width="7" style="51" customWidth="1"/>
    <col min="1544" max="1544" width="7.28515625" style="51" customWidth="1"/>
    <col min="1545" max="1545" width="8.140625" style="51" customWidth="1"/>
    <col min="1546" max="1546" width="9.140625" style="51"/>
    <col min="1547" max="1547" width="8.28515625" style="51" customWidth="1"/>
    <col min="1548" max="1548" width="9.140625" style="51"/>
    <col min="1549" max="1549" width="8" style="51" customWidth="1"/>
    <col min="1550" max="1550" width="8.28515625" style="51" customWidth="1"/>
    <col min="1551" max="1551" width="8.42578125" style="51" customWidth="1"/>
    <col min="1552" max="1552" width="8.140625" style="51" customWidth="1"/>
    <col min="1553" max="1554" width="9.7109375" style="51" customWidth="1"/>
    <col min="1555" max="1555" width="10.140625" style="51" customWidth="1"/>
    <col min="1556" max="1556" width="5" style="51" customWidth="1"/>
    <col min="1557" max="1795" width="9.140625" style="51"/>
    <col min="1796" max="1796" width="34.5703125" style="51" customWidth="1"/>
    <col min="1797" max="1797" width="7.5703125" style="51" customWidth="1"/>
    <col min="1798" max="1798" width="9.140625" style="51"/>
    <col min="1799" max="1799" width="7" style="51" customWidth="1"/>
    <col min="1800" max="1800" width="7.28515625" style="51" customWidth="1"/>
    <col min="1801" max="1801" width="8.140625" style="51" customWidth="1"/>
    <col min="1802" max="1802" width="9.140625" style="51"/>
    <col min="1803" max="1803" width="8.28515625" style="51" customWidth="1"/>
    <col min="1804" max="1804" width="9.140625" style="51"/>
    <col min="1805" max="1805" width="8" style="51" customWidth="1"/>
    <col min="1806" max="1806" width="8.28515625" style="51" customWidth="1"/>
    <col min="1807" max="1807" width="8.42578125" style="51" customWidth="1"/>
    <col min="1808" max="1808" width="8.140625" style="51" customWidth="1"/>
    <col min="1809" max="1810" width="9.7109375" style="51" customWidth="1"/>
    <col min="1811" max="1811" width="10.140625" style="51" customWidth="1"/>
    <col min="1812" max="1812" width="5" style="51" customWidth="1"/>
    <col min="1813" max="2051" width="9.140625" style="51"/>
    <col min="2052" max="2052" width="34.5703125" style="51" customWidth="1"/>
    <col min="2053" max="2053" width="7.5703125" style="51" customWidth="1"/>
    <col min="2054" max="2054" width="9.140625" style="51"/>
    <col min="2055" max="2055" width="7" style="51" customWidth="1"/>
    <col min="2056" max="2056" width="7.28515625" style="51" customWidth="1"/>
    <col min="2057" max="2057" width="8.140625" style="51" customWidth="1"/>
    <col min="2058" max="2058" width="9.140625" style="51"/>
    <col min="2059" max="2059" width="8.28515625" style="51" customWidth="1"/>
    <col min="2060" max="2060" width="9.140625" style="51"/>
    <col min="2061" max="2061" width="8" style="51" customWidth="1"/>
    <col min="2062" max="2062" width="8.28515625" style="51" customWidth="1"/>
    <col min="2063" max="2063" width="8.42578125" style="51" customWidth="1"/>
    <col min="2064" max="2064" width="8.140625" style="51" customWidth="1"/>
    <col min="2065" max="2066" width="9.7109375" style="51" customWidth="1"/>
    <col min="2067" max="2067" width="10.140625" style="51" customWidth="1"/>
    <col min="2068" max="2068" width="5" style="51" customWidth="1"/>
    <col min="2069" max="2307" width="9.140625" style="51"/>
    <col min="2308" max="2308" width="34.5703125" style="51" customWidth="1"/>
    <col min="2309" max="2309" width="7.5703125" style="51" customWidth="1"/>
    <col min="2310" max="2310" width="9.140625" style="51"/>
    <col min="2311" max="2311" width="7" style="51" customWidth="1"/>
    <col min="2312" max="2312" width="7.28515625" style="51" customWidth="1"/>
    <col min="2313" max="2313" width="8.140625" style="51" customWidth="1"/>
    <col min="2314" max="2314" width="9.140625" style="51"/>
    <col min="2315" max="2315" width="8.28515625" style="51" customWidth="1"/>
    <col min="2316" max="2316" width="9.140625" style="51"/>
    <col min="2317" max="2317" width="8" style="51" customWidth="1"/>
    <col min="2318" max="2318" width="8.28515625" style="51" customWidth="1"/>
    <col min="2319" max="2319" width="8.42578125" style="51" customWidth="1"/>
    <col min="2320" max="2320" width="8.140625" style="51" customWidth="1"/>
    <col min="2321" max="2322" width="9.7109375" style="51" customWidth="1"/>
    <col min="2323" max="2323" width="10.140625" style="51" customWidth="1"/>
    <col min="2324" max="2324" width="5" style="51" customWidth="1"/>
    <col min="2325" max="2563" width="9.140625" style="51"/>
    <col min="2564" max="2564" width="34.5703125" style="51" customWidth="1"/>
    <col min="2565" max="2565" width="7.5703125" style="51" customWidth="1"/>
    <col min="2566" max="2566" width="9.140625" style="51"/>
    <col min="2567" max="2567" width="7" style="51" customWidth="1"/>
    <col min="2568" max="2568" width="7.28515625" style="51" customWidth="1"/>
    <col min="2569" max="2569" width="8.140625" style="51" customWidth="1"/>
    <col min="2570" max="2570" width="9.140625" style="51"/>
    <col min="2571" max="2571" width="8.28515625" style="51" customWidth="1"/>
    <col min="2572" max="2572" width="9.140625" style="51"/>
    <col min="2573" max="2573" width="8" style="51" customWidth="1"/>
    <col min="2574" max="2574" width="8.28515625" style="51" customWidth="1"/>
    <col min="2575" max="2575" width="8.42578125" style="51" customWidth="1"/>
    <col min="2576" max="2576" width="8.140625" style="51" customWidth="1"/>
    <col min="2577" max="2578" width="9.7109375" style="51" customWidth="1"/>
    <col min="2579" max="2579" width="10.140625" style="51" customWidth="1"/>
    <col min="2580" max="2580" width="5" style="51" customWidth="1"/>
    <col min="2581" max="2819" width="9.140625" style="51"/>
    <col min="2820" max="2820" width="34.5703125" style="51" customWidth="1"/>
    <col min="2821" max="2821" width="7.5703125" style="51" customWidth="1"/>
    <col min="2822" max="2822" width="9.140625" style="51"/>
    <col min="2823" max="2823" width="7" style="51" customWidth="1"/>
    <col min="2824" max="2824" width="7.28515625" style="51" customWidth="1"/>
    <col min="2825" max="2825" width="8.140625" style="51" customWidth="1"/>
    <col min="2826" max="2826" width="9.140625" style="51"/>
    <col min="2827" max="2827" width="8.28515625" style="51" customWidth="1"/>
    <col min="2828" max="2828" width="9.140625" style="51"/>
    <col min="2829" max="2829" width="8" style="51" customWidth="1"/>
    <col min="2830" max="2830" width="8.28515625" style="51" customWidth="1"/>
    <col min="2831" max="2831" width="8.42578125" style="51" customWidth="1"/>
    <col min="2832" max="2832" width="8.140625" style="51" customWidth="1"/>
    <col min="2833" max="2834" width="9.7109375" style="51" customWidth="1"/>
    <col min="2835" max="2835" width="10.140625" style="51" customWidth="1"/>
    <col min="2836" max="2836" width="5" style="51" customWidth="1"/>
    <col min="2837" max="3075" width="9.140625" style="51"/>
    <col min="3076" max="3076" width="34.5703125" style="51" customWidth="1"/>
    <col min="3077" max="3077" width="7.5703125" style="51" customWidth="1"/>
    <col min="3078" max="3078" width="9.140625" style="51"/>
    <col min="3079" max="3079" width="7" style="51" customWidth="1"/>
    <col min="3080" max="3080" width="7.28515625" style="51" customWidth="1"/>
    <col min="3081" max="3081" width="8.140625" style="51" customWidth="1"/>
    <col min="3082" max="3082" width="9.140625" style="51"/>
    <col min="3083" max="3083" width="8.28515625" style="51" customWidth="1"/>
    <col min="3084" max="3084" width="9.140625" style="51"/>
    <col min="3085" max="3085" width="8" style="51" customWidth="1"/>
    <col min="3086" max="3086" width="8.28515625" style="51" customWidth="1"/>
    <col min="3087" max="3087" width="8.42578125" style="51" customWidth="1"/>
    <col min="3088" max="3088" width="8.140625" style="51" customWidth="1"/>
    <col min="3089" max="3090" width="9.7109375" style="51" customWidth="1"/>
    <col min="3091" max="3091" width="10.140625" style="51" customWidth="1"/>
    <col min="3092" max="3092" width="5" style="51" customWidth="1"/>
    <col min="3093" max="3331" width="9.140625" style="51"/>
    <col min="3332" max="3332" width="34.5703125" style="51" customWidth="1"/>
    <col min="3333" max="3333" width="7.5703125" style="51" customWidth="1"/>
    <col min="3334" max="3334" width="9.140625" style="51"/>
    <col min="3335" max="3335" width="7" style="51" customWidth="1"/>
    <col min="3336" max="3336" width="7.28515625" style="51" customWidth="1"/>
    <col min="3337" max="3337" width="8.140625" style="51" customWidth="1"/>
    <col min="3338" max="3338" width="9.140625" style="51"/>
    <col min="3339" max="3339" width="8.28515625" style="51" customWidth="1"/>
    <col min="3340" max="3340" width="9.140625" style="51"/>
    <col min="3341" max="3341" width="8" style="51" customWidth="1"/>
    <col min="3342" max="3342" width="8.28515625" style="51" customWidth="1"/>
    <col min="3343" max="3343" width="8.42578125" style="51" customWidth="1"/>
    <col min="3344" max="3344" width="8.140625" style="51" customWidth="1"/>
    <col min="3345" max="3346" width="9.7109375" style="51" customWidth="1"/>
    <col min="3347" max="3347" width="10.140625" style="51" customWidth="1"/>
    <col min="3348" max="3348" width="5" style="51" customWidth="1"/>
    <col min="3349" max="3587" width="9.140625" style="51"/>
    <col min="3588" max="3588" width="34.5703125" style="51" customWidth="1"/>
    <col min="3589" max="3589" width="7.5703125" style="51" customWidth="1"/>
    <col min="3590" max="3590" width="9.140625" style="51"/>
    <col min="3591" max="3591" width="7" style="51" customWidth="1"/>
    <col min="3592" max="3592" width="7.28515625" style="51" customWidth="1"/>
    <col min="3593" max="3593" width="8.140625" style="51" customWidth="1"/>
    <col min="3594" max="3594" width="9.140625" style="51"/>
    <col min="3595" max="3595" width="8.28515625" style="51" customWidth="1"/>
    <col min="3596" max="3596" width="9.140625" style="51"/>
    <col min="3597" max="3597" width="8" style="51" customWidth="1"/>
    <col min="3598" max="3598" width="8.28515625" style="51" customWidth="1"/>
    <col min="3599" max="3599" width="8.42578125" style="51" customWidth="1"/>
    <col min="3600" max="3600" width="8.140625" style="51" customWidth="1"/>
    <col min="3601" max="3602" width="9.7109375" style="51" customWidth="1"/>
    <col min="3603" max="3603" width="10.140625" style="51" customWidth="1"/>
    <col min="3604" max="3604" width="5" style="51" customWidth="1"/>
    <col min="3605" max="3843" width="9.140625" style="51"/>
    <col min="3844" max="3844" width="34.5703125" style="51" customWidth="1"/>
    <col min="3845" max="3845" width="7.5703125" style="51" customWidth="1"/>
    <col min="3846" max="3846" width="9.140625" style="51"/>
    <col min="3847" max="3847" width="7" style="51" customWidth="1"/>
    <col min="3848" max="3848" width="7.28515625" style="51" customWidth="1"/>
    <col min="3849" max="3849" width="8.140625" style="51" customWidth="1"/>
    <col min="3850" max="3850" width="9.140625" style="51"/>
    <col min="3851" max="3851" width="8.28515625" style="51" customWidth="1"/>
    <col min="3852" max="3852" width="9.140625" style="51"/>
    <col min="3853" max="3853" width="8" style="51" customWidth="1"/>
    <col min="3854" max="3854" width="8.28515625" style="51" customWidth="1"/>
    <col min="3855" max="3855" width="8.42578125" style="51" customWidth="1"/>
    <col min="3856" max="3856" width="8.140625" style="51" customWidth="1"/>
    <col min="3857" max="3858" width="9.7109375" style="51" customWidth="1"/>
    <col min="3859" max="3859" width="10.140625" style="51" customWidth="1"/>
    <col min="3860" max="3860" width="5" style="51" customWidth="1"/>
    <col min="3861" max="4099" width="9.140625" style="51"/>
    <col min="4100" max="4100" width="34.5703125" style="51" customWidth="1"/>
    <col min="4101" max="4101" width="7.5703125" style="51" customWidth="1"/>
    <col min="4102" max="4102" width="9.140625" style="51"/>
    <col min="4103" max="4103" width="7" style="51" customWidth="1"/>
    <col min="4104" max="4104" width="7.28515625" style="51" customWidth="1"/>
    <col min="4105" max="4105" width="8.140625" style="51" customWidth="1"/>
    <col min="4106" max="4106" width="9.140625" style="51"/>
    <col min="4107" max="4107" width="8.28515625" style="51" customWidth="1"/>
    <col min="4108" max="4108" width="9.140625" style="51"/>
    <col min="4109" max="4109" width="8" style="51" customWidth="1"/>
    <col min="4110" max="4110" width="8.28515625" style="51" customWidth="1"/>
    <col min="4111" max="4111" width="8.42578125" style="51" customWidth="1"/>
    <col min="4112" max="4112" width="8.140625" style="51" customWidth="1"/>
    <col min="4113" max="4114" width="9.7109375" style="51" customWidth="1"/>
    <col min="4115" max="4115" width="10.140625" style="51" customWidth="1"/>
    <col min="4116" max="4116" width="5" style="51" customWidth="1"/>
    <col min="4117" max="4355" width="9.140625" style="51"/>
    <col min="4356" max="4356" width="34.5703125" style="51" customWidth="1"/>
    <col min="4357" max="4357" width="7.5703125" style="51" customWidth="1"/>
    <col min="4358" max="4358" width="9.140625" style="51"/>
    <col min="4359" max="4359" width="7" style="51" customWidth="1"/>
    <col min="4360" max="4360" width="7.28515625" style="51" customWidth="1"/>
    <col min="4361" max="4361" width="8.140625" style="51" customWidth="1"/>
    <col min="4362" max="4362" width="9.140625" style="51"/>
    <col min="4363" max="4363" width="8.28515625" style="51" customWidth="1"/>
    <col min="4364" max="4364" width="9.140625" style="51"/>
    <col min="4365" max="4365" width="8" style="51" customWidth="1"/>
    <col min="4366" max="4366" width="8.28515625" style="51" customWidth="1"/>
    <col min="4367" max="4367" width="8.42578125" style="51" customWidth="1"/>
    <col min="4368" max="4368" width="8.140625" style="51" customWidth="1"/>
    <col min="4369" max="4370" width="9.7109375" style="51" customWidth="1"/>
    <col min="4371" max="4371" width="10.140625" style="51" customWidth="1"/>
    <col min="4372" max="4372" width="5" style="51" customWidth="1"/>
    <col min="4373" max="4611" width="9.140625" style="51"/>
    <col min="4612" max="4612" width="34.5703125" style="51" customWidth="1"/>
    <col min="4613" max="4613" width="7.5703125" style="51" customWidth="1"/>
    <col min="4614" max="4614" width="9.140625" style="51"/>
    <col min="4615" max="4615" width="7" style="51" customWidth="1"/>
    <col min="4616" max="4616" width="7.28515625" style="51" customWidth="1"/>
    <col min="4617" max="4617" width="8.140625" style="51" customWidth="1"/>
    <col min="4618" max="4618" width="9.140625" style="51"/>
    <col min="4619" max="4619" width="8.28515625" style="51" customWidth="1"/>
    <col min="4620" max="4620" width="9.140625" style="51"/>
    <col min="4621" max="4621" width="8" style="51" customWidth="1"/>
    <col min="4622" max="4622" width="8.28515625" style="51" customWidth="1"/>
    <col min="4623" max="4623" width="8.42578125" style="51" customWidth="1"/>
    <col min="4624" max="4624" width="8.140625" style="51" customWidth="1"/>
    <col min="4625" max="4626" width="9.7109375" style="51" customWidth="1"/>
    <col min="4627" max="4627" width="10.140625" style="51" customWidth="1"/>
    <col min="4628" max="4628" width="5" style="51" customWidth="1"/>
    <col min="4629" max="4867" width="9.140625" style="51"/>
    <col min="4868" max="4868" width="34.5703125" style="51" customWidth="1"/>
    <col min="4869" max="4869" width="7.5703125" style="51" customWidth="1"/>
    <col min="4870" max="4870" width="9.140625" style="51"/>
    <col min="4871" max="4871" width="7" style="51" customWidth="1"/>
    <col min="4872" max="4872" width="7.28515625" style="51" customWidth="1"/>
    <col min="4873" max="4873" width="8.140625" style="51" customWidth="1"/>
    <col min="4874" max="4874" width="9.140625" style="51"/>
    <col min="4875" max="4875" width="8.28515625" style="51" customWidth="1"/>
    <col min="4876" max="4876" width="9.140625" style="51"/>
    <col min="4877" max="4877" width="8" style="51" customWidth="1"/>
    <col min="4878" max="4878" width="8.28515625" style="51" customWidth="1"/>
    <col min="4879" max="4879" width="8.42578125" style="51" customWidth="1"/>
    <col min="4880" max="4880" width="8.140625" style="51" customWidth="1"/>
    <col min="4881" max="4882" width="9.7109375" style="51" customWidth="1"/>
    <col min="4883" max="4883" width="10.140625" style="51" customWidth="1"/>
    <col min="4884" max="4884" width="5" style="51" customWidth="1"/>
    <col min="4885" max="5123" width="9.140625" style="51"/>
    <col min="5124" max="5124" width="34.5703125" style="51" customWidth="1"/>
    <col min="5125" max="5125" width="7.5703125" style="51" customWidth="1"/>
    <col min="5126" max="5126" width="9.140625" style="51"/>
    <col min="5127" max="5127" width="7" style="51" customWidth="1"/>
    <col min="5128" max="5128" width="7.28515625" style="51" customWidth="1"/>
    <col min="5129" max="5129" width="8.140625" style="51" customWidth="1"/>
    <col min="5130" max="5130" width="9.140625" style="51"/>
    <col min="5131" max="5131" width="8.28515625" style="51" customWidth="1"/>
    <col min="5132" max="5132" width="9.140625" style="51"/>
    <col min="5133" max="5133" width="8" style="51" customWidth="1"/>
    <col min="5134" max="5134" width="8.28515625" style="51" customWidth="1"/>
    <col min="5135" max="5135" width="8.42578125" style="51" customWidth="1"/>
    <col min="5136" max="5136" width="8.140625" style="51" customWidth="1"/>
    <col min="5137" max="5138" width="9.7109375" style="51" customWidth="1"/>
    <col min="5139" max="5139" width="10.140625" style="51" customWidth="1"/>
    <col min="5140" max="5140" width="5" style="51" customWidth="1"/>
    <col min="5141" max="5379" width="9.140625" style="51"/>
    <col min="5380" max="5380" width="34.5703125" style="51" customWidth="1"/>
    <col min="5381" max="5381" width="7.5703125" style="51" customWidth="1"/>
    <col min="5382" max="5382" width="9.140625" style="51"/>
    <col min="5383" max="5383" width="7" style="51" customWidth="1"/>
    <col min="5384" max="5384" width="7.28515625" style="51" customWidth="1"/>
    <col min="5385" max="5385" width="8.140625" style="51" customWidth="1"/>
    <col min="5386" max="5386" width="9.140625" style="51"/>
    <col min="5387" max="5387" width="8.28515625" style="51" customWidth="1"/>
    <col min="5388" max="5388" width="9.140625" style="51"/>
    <col min="5389" max="5389" width="8" style="51" customWidth="1"/>
    <col min="5390" max="5390" width="8.28515625" style="51" customWidth="1"/>
    <col min="5391" max="5391" width="8.42578125" style="51" customWidth="1"/>
    <col min="5392" max="5392" width="8.140625" style="51" customWidth="1"/>
    <col min="5393" max="5394" width="9.7109375" style="51" customWidth="1"/>
    <col min="5395" max="5395" width="10.140625" style="51" customWidth="1"/>
    <col min="5396" max="5396" width="5" style="51" customWidth="1"/>
    <col min="5397" max="5635" width="9.140625" style="51"/>
    <col min="5636" max="5636" width="34.5703125" style="51" customWidth="1"/>
    <col min="5637" max="5637" width="7.5703125" style="51" customWidth="1"/>
    <col min="5638" max="5638" width="9.140625" style="51"/>
    <col min="5639" max="5639" width="7" style="51" customWidth="1"/>
    <col min="5640" max="5640" width="7.28515625" style="51" customWidth="1"/>
    <col min="5641" max="5641" width="8.140625" style="51" customWidth="1"/>
    <col min="5642" max="5642" width="9.140625" style="51"/>
    <col min="5643" max="5643" width="8.28515625" style="51" customWidth="1"/>
    <col min="5644" max="5644" width="9.140625" style="51"/>
    <col min="5645" max="5645" width="8" style="51" customWidth="1"/>
    <col min="5646" max="5646" width="8.28515625" style="51" customWidth="1"/>
    <col min="5647" max="5647" width="8.42578125" style="51" customWidth="1"/>
    <col min="5648" max="5648" width="8.140625" style="51" customWidth="1"/>
    <col min="5649" max="5650" width="9.7109375" style="51" customWidth="1"/>
    <col min="5651" max="5651" width="10.140625" style="51" customWidth="1"/>
    <col min="5652" max="5652" width="5" style="51" customWidth="1"/>
    <col min="5653" max="5891" width="9.140625" style="51"/>
    <col min="5892" max="5892" width="34.5703125" style="51" customWidth="1"/>
    <col min="5893" max="5893" width="7.5703125" style="51" customWidth="1"/>
    <col min="5894" max="5894" width="9.140625" style="51"/>
    <col min="5895" max="5895" width="7" style="51" customWidth="1"/>
    <col min="5896" max="5896" width="7.28515625" style="51" customWidth="1"/>
    <col min="5897" max="5897" width="8.140625" style="51" customWidth="1"/>
    <col min="5898" max="5898" width="9.140625" style="51"/>
    <col min="5899" max="5899" width="8.28515625" style="51" customWidth="1"/>
    <col min="5900" max="5900" width="9.140625" style="51"/>
    <col min="5901" max="5901" width="8" style="51" customWidth="1"/>
    <col min="5902" max="5902" width="8.28515625" style="51" customWidth="1"/>
    <col min="5903" max="5903" width="8.42578125" style="51" customWidth="1"/>
    <col min="5904" max="5904" width="8.140625" style="51" customWidth="1"/>
    <col min="5905" max="5906" width="9.7109375" style="51" customWidth="1"/>
    <col min="5907" max="5907" width="10.140625" style="51" customWidth="1"/>
    <col min="5908" max="5908" width="5" style="51" customWidth="1"/>
    <col min="5909" max="6147" width="9.140625" style="51"/>
    <col min="6148" max="6148" width="34.5703125" style="51" customWidth="1"/>
    <col min="6149" max="6149" width="7.5703125" style="51" customWidth="1"/>
    <col min="6150" max="6150" width="9.140625" style="51"/>
    <col min="6151" max="6151" width="7" style="51" customWidth="1"/>
    <col min="6152" max="6152" width="7.28515625" style="51" customWidth="1"/>
    <col min="6153" max="6153" width="8.140625" style="51" customWidth="1"/>
    <col min="6154" max="6154" width="9.140625" style="51"/>
    <col min="6155" max="6155" width="8.28515625" style="51" customWidth="1"/>
    <col min="6156" max="6156" width="9.140625" style="51"/>
    <col min="6157" max="6157" width="8" style="51" customWidth="1"/>
    <col min="6158" max="6158" width="8.28515625" style="51" customWidth="1"/>
    <col min="6159" max="6159" width="8.42578125" style="51" customWidth="1"/>
    <col min="6160" max="6160" width="8.140625" style="51" customWidth="1"/>
    <col min="6161" max="6162" width="9.7109375" style="51" customWidth="1"/>
    <col min="6163" max="6163" width="10.140625" style="51" customWidth="1"/>
    <col min="6164" max="6164" width="5" style="51" customWidth="1"/>
    <col min="6165" max="6403" width="9.140625" style="51"/>
    <col min="6404" max="6404" width="34.5703125" style="51" customWidth="1"/>
    <col min="6405" max="6405" width="7.5703125" style="51" customWidth="1"/>
    <col min="6406" max="6406" width="9.140625" style="51"/>
    <col min="6407" max="6407" width="7" style="51" customWidth="1"/>
    <col min="6408" max="6408" width="7.28515625" style="51" customWidth="1"/>
    <col min="6409" max="6409" width="8.140625" style="51" customWidth="1"/>
    <col min="6410" max="6410" width="9.140625" style="51"/>
    <col min="6411" max="6411" width="8.28515625" style="51" customWidth="1"/>
    <col min="6412" max="6412" width="9.140625" style="51"/>
    <col min="6413" max="6413" width="8" style="51" customWidth="1"/>
    <col min="6414" max="6414" width="8.28515625" style="51" customWidth="1"/>
    <col min="6415" max="6415" width="8.42578125" style="51" customWidth="1"/>
    <col min="6416" max="6416" width="8.140625" style="51" customWidth="1"/>
    <col min="6417" max="6418" width="9.7109375" style="51" customWidth="1"/>
    <col min="6419" max="6419" width="10.140625" style="51" customWidth="1"/>
    <col min="6420" max="6420" width="5" style="51" customWidth="1"/>
    <col min="6421" max="6659" width="9.140625" style="51"/>
    <col min="6660" max="6660" width="34.5703125" style="51" customWidth="1"/>
    <col min="6661" max="6661" width="7.5703125" style="51" customWidth="1"/>
    <col min="6662" max="6662" width="9.140625" style="51"/>
    <col min="6663" max="6663" width="7" style="51" customWidth="1"/>
    <col min="6664" max="6664" width="7.28515625" style="51" customWidth="1"/>
    <col min="6665" max="6665" width="8.140625" style="51" customWidth="1"/>
    <col min="6666" max="6666" width="9.140625" style="51"/>
    <col min="6667" max="6667" width="8.28515625" style="51" customWidth="1"/>
    <col min="6668" max="6668" width="9.140625" style="51"/>
    <col min="6669" max="6669" width="8" style="51" customWidth="1"/>
    <col min="6670" max="6670" width="8.28515625" style="51" customWidth="1"/>
    <col min="6671" max="6671" width="8.42578125" style="51" customWidth="1"/>
    <col min="6672" max="6672" width="8.140625" style="51" customWidth="1"/>
    <col min="6673" max="6674" width="9.7109375" style="51" customWidth="1"/>
    <col min="6675" max="6675" width="10.140625" style="51" customWidth="1"/>
    <col min="6676" max="6676" width="5" style="51" customWidth="1"/>
    <col min="6677" max="6915" width="9.140625" style="51"/>
    <col min="6916" max="6916" width="34.5703125" style="51" customWidth="1"/>
    <col min="6917" max="6917" width="7.5703125" style="51" customWidth="1"/>
    <col min="6918" max="6918" width="9.140625" style="51"/>
    <col min="6919" max="6919" width="7" style="51" customWidth="1"/>
    <col min="6920" max="6920" width="7.28515625" style="51" customWidth="1"/>
    <col min="6921" max="6921" width="8.140625" style="51" customWidth="1"/>
    <col min="6922" max="6922" width="9.140625" style="51"/>
    <col min="6923" max="6923" width="8.28515625" style="51" customWidth="1"/>
    <col min="6924" max="6924" width="9.140625" style="51"/>
    <col min="6925" max="6925" width="8" style="51" customWidth="1"/>
    <col min="6926" max="6926" width="8.28515625" style="51" customWidth="1"/>
    <col min="6927" max="6927" width="8.42578125" style="51" customWidth="1"/>
    <col min="6928" max="6928" width="8.140625" style="51" customWidth="1"/>
    <col min="6929" max="6930" width="9.7109375" style="51" customWidth="1"/>
    <col min="6931" max="6931" width="10.140625" style="51" customWidth="1"/>
    <col min="6932" max="6932" width="5" style="51" customWidth="1"/>
    <col min="6933" max="7171" width="9.140625" style="51"/>
    <col min="7172" max="7172" width="34.5703125" style="51" customWidth="1"/>
    <col min="7173" max="7173" width="7.5703125" style="51" customWidth="1"/>
    <col min="7174" max="7174" width="9.140625" style="51"/>
    <col min="7175" max="7175" width="7" style="51" customWidth="1"/>
    <col min="7176" max="7176" width="7.28515625" style="51" customWidth="1"/>
    <col min="7177" max="7177" width="8.140625" style="51" customWidth="1"/>
    <col min="7178" max="7178" width="9.140625" style="51"/>
    <col min="7179" max="7179" width="8.28515625" style="51" customWidth="1"/>
    <col min="7180" max="7180" width="9.140625" style="51"/>
    <col min="7181" max="7181" width="8" style="51" customWidth="1"/>
    <col min="7182" max="7182" width="8.28515625" style="51" customWidth="1"/>
    <col min="7183" max="7183" width="8.42578125" style="51" customWidth="1"/>
    <col min="7184" max="7184" width="8.140625" style="51" customWidth="1"/>
    <col min="7185" max="7186" width="9.7109375" style="51" customWidth="1"/>
    <col min="7187" max="7187" width="10.140625" style="51" customWidth="1"/>
    <col min="7188" max="7188" width="5" style="51" customWidth="1"/>
    <col min="7189" max="7427" width="9.140625" style="51"/>
    <col min="7428" max="7428" width="34.5703125" style="51" customWidth="1"/>
    <col min="7429" max="7429" width="7.5703125" style="51" customWidth="1"/>
    <col min="7430" max="7430" width="9.140625" style="51"/>
    <col min="7431" max="7431" width="7" style="51" customWidth="1"/>
    <col min="7432" max="7432" width="7.28515625" style="51" customWidth="1"/>
    <col min="7433" max="7433" width="8.140625" style="51" customWidth="1"/>
    <col min="7434" max="7434" width="9.140625" style="51"/>
    <col min="7435" max="7435" width="8.28515625" style="51" customWidth="1"/>
    <col min="7436" max="7436" width="9.140625" style="51"/>
    <col min="7437" max="7437" width="8" style="51" customWidth="1"/>
    <col min="7438" max="7438" width="8.28515625" style="51" customWidth="1"/>
    <col min="7439" max="7439" width="8.42578125" style="51" customWidth="1"/>
    <col min="7440" max="7440" width="8.140625" style="51" customWidth="1"/>
    <col min="7441" max="7442" width="9.7109375" style="51" customWidth="1"/>
    <col min="7443" max="7443" width="10.140625" style="51" customWidth="1"/>
    <col min="7444" max="7444" width="5" style="51" customWidth="1"/>
    <col min="7445" max="7683" width="9.140625" style="51"/>
    <col min="7684" max="7684" width="34.5703125" style="51" customWidth="1"/>
    <col min="7685" max="7685" width="7.5703125" style="51" customWidth="1"/>
    <col min="7686" max="7686" width="9.140625" style="51"/>
    <col min="7687" max="7687" width="7" style="51" customWidth="1"/>
    <col min="7688" max="7688" width="7.28515625" style="51" customWidth="1"/>
    <col min="7689" max="7689" width="8.140625" style="51" customWidth="1"/>
    <col min="7690" max="7690" width="9.140625" style="51"/>
    <col min="7691" max="7691" width="8.28515625" style="51" customWidth="1"/>
    <col min="7692" max="7692" width="9.140625" style="51"/>
    <col min="7693" max="7693" width="8" style="51" customWidth="1"/>
    <col min="7694" max="7694" width="8.28515625" style="51" customWidth="1"/>
    <col min="7695" max="7695" width="8.42578125" style="51" customWidth="1"/>
    <col min="7696" max="7696" width="8.140625" style="51" customWidth="1"/>
    <col min="7697" max="7698" width="9.7109375" style="51" customWidth="1"/>
    <col min="7699" max="7699" width="10.140625" style="51" customWidth="1"/>
    <col min="7700" max="7700" width="5" style="51" customWidth="1"/>
    <col min="7701" max="7939" width="9.140625" style="51"/>
    <col min="7940" max="7940" width="34.5703125" style="51" customWidth="1"/>
    <col min="7941" max="7941" width="7.5703125" style="51" customWidth="1"/>
    <col min="7942" max="7942" width="9.140625" style="51"/>
    <col min="7943" max="7943" width="7" style="51" customWidth="1"/>
    <col min="7944" max="7944" width="7.28515625" style="51" customWidth="1"/>
    <col min="7945" max="7945" width="8.140625" style="51" customWidth="1"/>
    <col min="7946" max="7946" width="9.140625" style="51"/>
    <col min="7947" max="7947" width="8.28515625" style="51" customWidth="1"/>
    <col min="7948" max="7948" width="9.140625" style="51"/>
    <col min="7949" max="7949" width="8" style="51" customWidth="1"/>
    <col min="7950" max="7950" width="8.28515625" style="51" customWidth="1"/>
    <col min="7951" max="7951" width="8.42578125" style="51" customWidth="1"/>
    <col min="7952" max="7952" width="8.140625" style="51" customWidth="1"/>
    <col min="7953" max="7954" width="9.7109375" style="51" customWidth="1"/>
    <col min="7955" max="7955" width="10.140625" style="51" customWidth="1"/>
    <col min="7956" max="7956" width="5" style="51" customWidth="1"/>
    <col min="7957" max="8195" width="9.140625" style="51"/>
    <col min="8196" max="8196" width="34.5703125" style="51" customWidth="1"/>
    <col min="8197" max="8197" width="7.5703125" style="51" customWidth="1"/>
    <col min="8198" max="8198" width="9.140625" style="51"/>
    <col min="8199" max="8199" width="7" style="51" customWidth="1"/>
    <col min="8200" max="8200" width="7.28515625" style="51" customWidth="1"/>
    <col min="8201" max="8201" width="8.140625" style="51" customWidth="1"/>
    <col min="8202" max="8202" width="9.140625" style="51"/>
    <col min="8203" max="8203" width="8.28515625" style="51" customWidth="1"/>
    <col min="8204" max="8204" width="9.140625" style="51"/>
    <col min="8205" max="8205" width="8" style="51" customWidth="1"/>
    <col min="8206" max="8206" width="8.28515625" style="51" customWidth="1"/>
    <col min="8207" max="8207" width="8.42578125" style="51" customWidth="1"/>
    <col min="8208" max="8208" width="8.140625" style="51" customWidth="1"/>
    <col min="8209" max="8210" width="9.7109375" style="51" customWidth="1"/>
    <col min="8211" max="8211" width="10.140625" style="51" customWidth="1"/>
    <col min="8212" max="8212" width="5" style="51" customWidth="1"/>
    <col min="8213" max="8451" width="9.140625" style="51"/>
    <col min="8452" max="8452" width="34.5703125" style="51" customWidth="1"/>
    <col min="8453" max="8453" width="7.5703125" style="51" customWidth="1"/>
    <col min="8454" max="8454" width="9.140625" style="51"/>
    <col min="8455" max="8455" width="7" style="51" customWidth="1"/>
    <col min="8456" max="8456" width="7.28515625" style="51" customWidth="1"/>
    <col min="8457" max="8457" width="8.140625" style="51" customWidth="1"/>
    <col min="8458" max="8458" width="9.140625" style="51"/>
    <col min="8459" max="8459" width="8.28515625" style="51" customWidth="1"/>
    <col min="8460" max="8460" width="9.140625" style="51"/>
    <col min="8461" max="8461" width="8" style="51" customWidth="1"/>
    <col min="8462" max="8462" width="8.28515625" style="51" customWidth="1"/>
    <col min="8463" max="8463" width="8.42578125" style="51" customWidth="1"/>
    <col min="8464" max="8464" width="8.140625" style="51" customWidth="1"/>
    <col min="8465" max="8466" width="9.7109375" style="51" customWidth="1"/>
    <col min="8467" max="8467" width="10.140625" style="51" customWidth="1"/>
    <col min="8468" max="8468" width="5" style="51" customWidth="1"/>
    <col min="8469" max="8707" width="9.140625" style="51"/>
    <col min="8708" max="8708" width="34.5703125" style="51" customWidth="1"/>
    <col min="8709" max="8709" width="7.5703125" style="51" customWidth="1"/>
    <col min="8710" max="8710" width="9.140625" style="51"/>
    <col min="8711" max="8711" width="7" style="51" customWidth="1"/>
    <col min="8712" max="8712" width="7.28515625" style="51" customWidth="1"/>
    <col min="8713" max="8713" width="8.140625" style="51" customWidth="1"/>
    <col min="8714" max="8714" width="9.140625" style="51"/>
    <col min="8715" max="8715" width="8.28515625" style="51" customWidth="1"/>
    <col min="8716" max="8716" width="9.140625" style="51"/>
    <col min="8717" max="8717" width="8" style="51" customWidth="1"/>
    <col min="8718" max="8718" width="8.28515625" style="51" customWidth="1"/>
    <col min="8719" max="8719" width="8.42578125" style="51" customWidth="1"/>
    <col min="8720" max="8720" width="8.140625" style="51" customWidth="1"/>
    <col min="8721" max="8722" width="9.7109375" style="51" customWidth="1"/>
    <col min="8723" max="8723" width="10.140625" style="51" customWidth="1"/>
    <col min="8724" max="8724" width="5" style="51" customWidth="1"/>
    <col min="8725" max="8963" width="9.140625" style="51"/>
    <col min="8964" max="8964" width="34.5703125" style="51" customWidth="1"/>
    <col min="8965" max="8965" width="7.5703125" style="51" customWidth="1"/>
    <col min="8966" max="8966" width="9.140625" style="51"/>
    <col min="8967" max="8967" width="7" style="51" customWidth="1"/>
    <col min="8968" max="8968" width="7.28515625" style="51" customWidth="1"/>
    <col min="8969" max="8969" width="8.140625" style="51" customWidth="1"/>
    <col min="8970" max="8970" width="9.140625" style="51"/>
    <col min="8971" max="8971" width="8.28515625" style="51" customWidth="1"/>
    <col min="8972" max="8972" width="9.140625" style="51"/>
    <col min="8973" max="8973" width="8" style="51" customWidth="1"/>
    <col min="8974" max="8974" width="8.28515625" style="51" customWidth="1"/>
    <col min="8975" max="8975" width="8.42578125" style="51" customWidth="1"/>
    <col min="8976" max="8976" width="8.140625" style="51" customWidth="1"/>
    <col min="8977" max="8978" width="9.7109375" style="51" customWidth="1"/>
    <col min="8979" max="8979" width="10.140625" style="51" customWidth="1"/>
    <col min="8980" max="8980" width="5" style="51" customWidth="1"/>
    <col min="8981" max="9219" width="9.140625" style="51"/>
    <col min="9220" max="9220" width="34.5703125" style="51" customWidth="1"/>
    <col min="9221" max="9221" width="7.5703125" style="51" customWidth="1"/>
    <col min="9222" max="9222" width="9.140625" style="51"/>
    <col min="9223" max="9223" width="7" style="51" customWidth="1"/>
    <col min="9224" max="9224" width="7.28515625" style="51" customWidth="1"/>
    <col min="9225" max="9225" width="8.140625" style="51" customWidth="1"/>
    <col min="9226" max="9226" width="9.140625" style="51"/>
    <col min="9227" max="9227" width="8.28515625" style="51" customWidth="1"/>
    <col min="9228" max="9228" width="9.140625" style="51"/>
    <col min="9229" max="9229" width="8" style="51" customWidth="1"/>
    <col min="9230" max="9230" width="8.28515625" style="51" customWidth="1"/>
    <col min="9231" max="9231" width="8.42578125" style="51" customWidth="1"/>
    <col min="9232" max="9232" width="8.140625" style="51" customWidth="1"/>
    <col min="9233" max="9234" width="9.7109375" style="51" customWidth="1"/>
    <col min="9235" max="9235" width="10.140625" style="51" customWidth="1"/>
    <col min="9236" max="9236" width="5" style="51" customWidth="1"/>
    <col min="9237" max="9475" width="9.140625" style="51"/>
    <col min="9476" max="9476" width="34.5703125" style="51" customWidth="1"/>
    <col min="9477" max="9477" width="7.5703125" style="51" customWidth="1"/>
    <col min="9478" max="9478" width="9.140625" style="51"/>
    <col min="9479" max="9479" width="7" style="51" customWidth="1"/>
    <col min="9480" max="9480" width="7.28515625" style="51" customWidth="1"/>
    <col min="9481" max="9481" width="8.140625" style="51" customWidth="1"/>
    <col min="9482" max="9482" width="9.140625" style="51"/>
    <col min="9483" max="9483" width="8.28515625" style="51" customWidth="1"/>
    <col min="9484" max="9484" width="9.140625" style="51"/>
    <col min="9485" max="9485" width="8" style="51" customWidth="1"/>
    <col min="9486" max="9486" width="8.28515625" style="51" customWidth="1"/>
    <col min="9487" max="9487" width="8.42578125" style="51" customWidth="1"/>
    <col min="9488" max="9488" width="8.140625" style="51" customWidth="1"/>
    <col min="9489" max="9490" width="9.7109375" style="51" customWidth="1"/>
    <col min="9491" max="9491" width="10.140625" style="51" customWidth="1"/>
    <col min="9492" max="9492" width="5" style="51" customWidth="1"/>
    <col min="9493" max="9731" width="9.140625" style="51"/>
    <col min="9732" max="9732" width="34.5703125" style="51" customWidth="1"/>
    <col min="9733" max="9733" width="7.5703125" style="51" customWidth="1"/>
    <col min="9734" max="9734" width="9.140625" style="51"/>
    <col min="9735" max="9735" width="7" style="51" customWidth="1"/>
    <col min="9736" max="9736" width="7.28515625" style="51" customWidth="1"/>
    <col min="9737" max="9737" width="8.140625" style="51" customWidth="1"/>
    <col min="9738" max="9738" width="9.140625" style="51"/>
    <col min="9739" max="9739" width="8.28515625" style="51" customWidth="1"/>
    <col min="9740" max="9740" width="9.140625" style="51"/>
    <col min="9741" max="9741" width="8" style="51" customWidth="1"/>
    <col min="9742" max="9742" width="8.28515625" style="51" customWidth="1"/>
    <col min="9743" max="9743" width="8.42578125" style="51" customWidth="1"/>
    <col min="9744" max="9744" width="8.140625" style="51" customWidth="1"/>
    <col min="9745" max="9746" width="9.7109375" style="51" customWidth="1"/>
    <col min="9747" max="9747" width="10.140625" style="51" customWidth="1"/>
    <col min="9748" max="9748" width="5" style="51" customWidth="1"/>
    <col min="9749" max="9987" width="9.140625" style="51"/>
    <col min="9988" max="9988" width="34.5703125" style="51" customWidth="1"/>
    <col min="9989" max="9989" width="7.5703125" style="51" customWidth="1"/>
    <col min="9990" max="9990" width="9.140625" style="51"/>
    <col min="9991" max="9991" width="7" style="51" customWidth="1"/>
    <col min="9992" max="9992" width="7.28515625" style="51" customWidth="1"/>
    <col min="9993" max="9993" width="8.140625" style="51" customWidth="1"/>
    <col min="9994" max="9994" width="9.140625" style="51"/>
    <col min="9995" max="9995" width="8.28515625" style="51" customWidth="1"/>
    <col min="9996" max="9996" width="9.140625" style="51"/>
    <col min="9997" max="9997" width="8" style="51" customWidth="1"/>
    <col min="9998" max="9998" width="8.28515625" style="51" customWidth="1"/>
    <col min="9999" max="9999" width="8.42578125" style="51" customWidth="1"/>
    <col min="10000" max="10000" width="8.140625" style="51" customWidth="1"/>
    <col min="10001" max="10002" width="9.7109375" style="51" customWidth="1"/>
    <col min="10003" max="10003" width="10.140625" style="51" customWidth="1"/>
    <col min="10004" max="10004" width="5" style="51" customWidth="1"/>
    <col min="10005" max="10243" width="9.140625" style="51"/>
    <col min="10244" max="10244" width="34.5703125" style="51" customWidth="1"/>
    <col min="10245" max="10245" width="7.5703125" style="51" customWidth="1"/>
    <col min="10246" max="10246" width="9.140625" style="51"/>
    <col min="10247" max="10247" width="7" style="51" customWidth="1"/>
    <col min="10248" max="10248" width="7.28515625" style="51" customWidth="1"/>
    <col min="10249" max="10249" width="8.140625" style="51" customWidth="1"/>
    <col min="10250" max="10250" width="9.140625" style="51"/>
    <col min="10251" max="10251" width="8.28515625" style="51" customWidth="1"/>
    <col min="10252" max="10252" width="9.140625" style="51"/>
    <col min="10253" max="10253" width="8" style="51" customWidth="1"/>
    <col min="10254" max="10254" width="8.28515625" style="51" customWidth="1"/>
    <col min="10255" max="10255" width="8.42578125" style="51" customWidth="1"/>
    <col min="10256" max="10256" width="8.140625" style="51" customWidth="1"/>
    <col min="10257" max="10258" width="9.7109375" style="51" customWidth="1"/>
    <col min="10259" max="10259" width="10.140625" style="51" customWidth="1"/>
    <col min="10260" max="10260" width="5" style="51" customWidth="1"/>
    <col min="10261" max="10499" width="9.140625" style="51"/>
    <col min="10500" max="10500" width="34.5703125" style="51" customWidth="1"/>
    <col min="10501" max="10501" width="7.5703125" style="51" customWidth="1"/>
    <col min="10502" max="10502" width="9.140625" style="51"/>
    <col min="10503" max="10503" width="7" style="51" customWidth="1"/>
    <col min="10504" max="10504" width="7.28515625" style="51" customWidth="1"/>
    <col min="10505" max="10505" width="8.140625" style="51" customWidth="1"/>
    <col min="10506" max="10506" width="9.140625" style="51"/>
    <col min="10507" max="10507" width="8.28515625" style="51" customWidth="1"/>
    <col min="10508" max="10508" width="9.140625" style="51"/>
    <col min="10509" max="10509" width="8" style="51" customWidth="1"/>
    <col min="10510" max="10510" width="8.28515625" style="51" customWidth="1"/>
    <col min="10511" max="10511" width="8.42578125" style="51" customWidth="1"/>
    <col min="10512" max="10512" width="8.140625" style="51" customWidth="1"/>
    <col min="10513" max="10514" width="9.7109375" style="51" customWidth="1"/>
    <col min="10515" max="10515" width="10.140625" style="51" customWidth="1"/>
    <col min="10516" max="10516" width="5" style="51" customWidth="1"/>
    <col min="10517" max="10755" width="9.140625" style="51"/>
    <col min="10756" max="10756" width="34.5703125" style="51" customWidth="1"/>
    <col min="10757" max="10757" width="7.5703125" style="51" customWidth="1"/>
    <col min="10758" max="10758" width="9.140625" style="51"/>
    <col min="10759" max="10759" width="7" style="51" customWidth="1"/>
    <col min="10760" max="10760" width="7.28515625" style="51" customWidth="1"/>
    <col min="10761" max="10761" width="8.140625" style="51" customWidth="1"/>
    <col min="10762" max="10762" width="9.140625" style="51"/>
    <col min="10763" max="10763" width="8.28515625" style="51" customWidth="1"/>
    <col min="10764" max="10764" width="9.140625" style="51"/>
    <col min="10765" max="10765" width="8" style="51" customWidth="1"/>
    <col min="10766" max="10766" width="8.28515625" style="51" customWidth="1"/>
    <col min="10767" max="10767" width="8.42578125" style="51" customWidth="1"/>
    <col min="10768" max="10768" width="8.140625" style="51" customWidth="1"/>
    <col min="10769" max="10770" width="9.7109375" style="51" customWidth="1"/>
    <col min="10771" max="10771" width="10.140625" style="51" customWidth="1"/>
    <col min="10772" max="10772" width="5" style="51" customWidth="1"/>
    <col min="10773" max="11011" width="9.140625" style="51"/>
    <col min="11012" max="11012" width="34.5703125" style="51" customWidth="1"/>
    <col min="11013" max="11013" width="7.5703125" style="51" customWidth="1"/>
    <col min="11014" max="11014" width="9.140625" style="51"/>
    <col min="11015" max="11015" width="7" style="51" customWidth="1"/>
    <col min="11016" max="11016" width="7.28515625" style="51" customWidth="1"/>
    <col min="11017" max="11017" width="8.140625" style="51" customWidth="1"/>
    <col min="11018" max="11018" width="9.140625" style="51"/>
    <col min="11019" max="11019" width="8.28515625" style="51" customWidth="1"/>
    <col min="11020" max="11020" width="9.140625" style="51"/>
    <col min="11021" max="11021" width="8" style="51" customWidth="1"/>
    <col min="11022" max="11022" width="8.28515625" style="51" customWidth="1"/>
    <col min="11023" max="11023" width="8.42578125" style="51" customWidth="1"/>
    <col min="11024" max="11024" width="8.140625" style="51" customWidth="1"/>
    <col min="11025" max="11026" width="9.7109375" style="51" customWidth="1"/>
    <col min="11027" max="11027" width="10.140625" style="51" customWidth="1"/>
    <col min="11028" max="11028" width="5" style="51" customWidth="1"/>
    <col min="11029" max="11267" width="9.140625" style="51"/>
    <col min="11268" max="11268" width="34.5703125" style="51" customWidth="1"/>
    <col min="11269" max="11269" width="7.5703125" style="51" customWidth="1"/>
    <col min="11270" max="11270" width="9.140625" style="51"/>
    <col min="11271" max="11271" width="7" style="51" customWidth="1"/>
    <col min="11272" max="11272" width="7.28515625" style="51" customWidth="1"/>
    <col min="11273" max="11273" width="8.140625" style="51" customWidth="1"/>
    <col min="11274" max="11274" width="9.140625" style="51"/>
    <col min="11275" max="11275" width="8.28515625" style="51" customWidth="1"/>
    <col min="11276" max="11276" width="9.140625" style="51"/>
    <col min="11277" max="11277" width="8" style="51" customWidth="1"/>
    <col min="11278" max="11278" width="8.28515625" style="51" customWidth="1"/>
    <col min="11279" max="11279" width="8.42578125" style="51" customWidth="1"/>
    <col min="11280" max="11280" width="8.140625" style="51" customWidth="1"/>
    <col min="11281" max="11282" width="9.7109375" style="51" customWidth="1"/>
    <col min="11283" max="11283" width="10.140625" style="51" customWidth="1"/>
    <col min="11284" max="11284" width="5" style="51" customWidth="1"/>
    <col min="11285" max="11523" width="9.140625" style="51"/>
    <col min="11524" max="11524" width="34.5703125" style="51" customWidth="1"/>
    <col min="11525" max="11525" width="7.5703125" style="51" customWidth="1"/>
    <col min="11526" max="11526" width="9.140625" style="51"/>
    <col min="11527" max="11527" width="7" style="51" customWidth="1"/>
    <col min="11528" max="11528" width="7.28515625" style="51" customWidth="1"/>
    <col min="11529" max="11529" width="8.140625" style="51" customWidth="1"/>
    <col min="11530" max="11530" width="9.140625" style="51"/>
    <col min="11531" max="11531" width="8.28515625" style="51" customWidth="1"/>
    <col min="11532" max="11532" width="9.140625" style="51"/>
    <col min="11533" max="11533" width="8" style="51" customWidth="1"/>
    <col min="11534" max="11534" width="8.28515625" style="51" customWidth="1"/>
    <col min="11535" max="11535" width="8.42578125" style="51" customWidth="1"/>
    <col min="11536" max="11536" width="8.140625" style="51" customWidth="1"/>
    <col min="11537" max="11538" width="9.7109375" style="51" customWidth="1"/>
    <col min="11539" max="11539" width="10.140625" style="51" customWidth="1"/>
    <col min="11540" max="11540" width="5" style="51" customWidth="1"/>
    <col min="11541" max="11779" width="9.140625" style="51"/>
    <col min="11780" max="11780" width="34.5703125" style="51" customWidth="1"/>
    <col min="11781" max="11781" width="7.5703125" style="51" customWidth="1"/>
    <col min="11782" max="11782" width="9.140625" style="51"/>
    <col min="11783" max="11783" width="7" style="51" customWidth="1"/>
    <col min="11784" max="11784" width="7.28515625" style="51" customWidth="1"/>
    <col min="11785" max="11785" width="8.140625" style="51" customWidth="1"/>
    <col min="11786" max="11786" width="9.140625" style="51"/>
    <col min="11787" max="11787" width="8.28515625" style="51" customWidth="1"/>
    <col min="11788" max="11788" width="9.140625" style="51"/>
    <col min="11789" max="11789" width="8" style="51" customWidth="1"/>
    <col min="11790" max="11790" width="8.28515625" style="51" customWidth="1"/>
    <col min="11791" max="11791" width="8.42578125" style="51" customWidth="1"/>
    <col min="11792" max="11792" width="8.140625" style="51" customWidth="1"/>
    <col min="11793" max="11794" width="9.7109375" style="51" customWidth="1"/>
    <col min="11795" max="11795" width="10.140625" style="51" customWidth="1"/>
    <col min="11796" max="11796" width="5" style="51" customWidth="1"/>
    <col min="11797" max="12035" width="9.140625" style="51"/>
    <col min="12036" max="12036" width="34.5703125" style="51" customWidth="1"/>
    <col min="12037" max="12037" width="7.5703125" style="51" customWidth="1"/>
    <col min="12038" max="12038" width="9.140625" style="51"/>
    <col min="12039" max="12039" width="7" style="51" customWidth="1"/>
    <col min="12040" max="12040" width="7.28515625" style="51" customWidth="1"/>
    <col min="12041" max="12041" width="8.140625" style="51" customWidth="1"/>
    <col min="12042" max="12042" width="9.140625" style="51"/>
    <col min="12043" max="12043" width="8.28515625" style="51" customWidth="1"/>
    <col min="12044" max="12044" width="9.140625" style="51"/>
    <col min="12045" max="12045" width="8" style="51" customWidth="1"/>
    <col min="12046" max="12046" width="8.28515625" style="51" customWidth="1"/>
    <col min="12047" max="12047" width="8.42578125" style="51" customWidth="1"/>
    <col min="12048" max="12048" width="8.140625" style="51" customWidth="1"/>
    <col min="12049" max="12050" width="9.7109375" style="51" customWidth="1"/>
    <col min="12051" max="12051" width="10.140625" style="51" customWidth="1"/>
    <col min="12052" max="12052" width="5" style="51" customWidth="1"/>
    <col min="12053" max="12291" width="9.140625" style="51"/>
    <col min="12292" max="12292" width="34.5703125" style="51" customWidth="1"/>
    <col min="12293" max="12293" width="7.5703125" style="51" customWidth="1"/>
    <col min="12294" max="12294" width="9.140625" style="51"/>
    <col min="12295" max="12295" width="7" style="51" customWidth="1"/>
    <col min="12296" max="12296" width="7.28515625" style="51" customWidth="1"/>
    <col min="12297" max="12297" width="8.140625" style="51" customWidth="1"/>
    <col min="12298" max="12298" width="9.140625" style="51"/>
    <col min="12299" max="12299" width="8.28515625" style="51" customWidth="1"/>
    <col min="12300" max="12300" width="9.140625" style="51"/>
    <col min="12301" max="12301" width="8" style="51" customWidth="1"/>
    <col min="12302" max="12302" width="8.28515625" style="51" customWidth="1"/>
    <col min="12303" max="12303" width="8.42578125" style="51" customWidth="1"/>
    <col min="12304" max="12304" width="8.140625" style="51" customWidth="1"/>
    <col min="12305" max="12306" width="9.7109375" style="51" customWidth="1"/>
    <col min="12307" max="12307" width="10.140625" style="51" customWidth="1"/>
    <col min="12308" max="12308" width="5" style="51" customWidth="1"/>
    <col min="12309" max="12547" width="9.140625" style="51"/>
    <col min="12548" max="12548" width="34.5703125" style="51" customWidth="1"/>
    <col min="12549" max="12549" width="7.5703125" style="51" customWidth="1"/>
    <col min="12550" max="12550" width="9.140625" style="51"/>
    <col min="12551" max="12551" width="7" style="51" customWidth="1"/>
    <col min="12552" max="12552" width="7.28515625" style="51" customWidth="1"/>
    <col min="12553" max="12553" width="8.140625" style="51" customWidth="1"/>
    <col min="12554" max="12554" width="9.140625" style="51"/>
    <col min="12555" max="12555" width="8.28515625" style="51" customWidth="1"/>
    <col min="12556" max="12556" width="9.140625" style="51"/>
    <col min="12557" max="12557" width="8" style="51" customWidth="1"/>
    <col min="12558" max="12558" width="8.28515625" style="51" customWidth="1"/>
    <col min="12559" max="12559" width="8.42578125" style="51" customWidth="1"/>
    <col min="12560" max="12560" width="8.140625" style="51" customWidth="1"/>
    <col min="12561" max="12562" width="9.7109375" style="51" customWidth="1"/>
    <col min="12563" max="12563" width="10.140625" style="51" customWidth="1"/>
    <col min="12564" max="12564" width="5" style="51" customWidth="1"/>
    <col min="12565" max="12803" width="9.140625" style="51"/>
    <col min="12804" max="12804" width="34.5703125" style="51" customWidth="1"/>
    <col min="12805" max="12805" width="7.5703125" style="51" customWidth="1"/>
    <col min="12806" max="12806" width="9.140625" style="51"/>
    <col min="12807" max="12807" width="7" style="51" customWidth="1"/>
    <col min="12808" max="12808" width="7.28515625" style="51" customWidth="1"/>
    <col min="12809" max="12809" width="8.140625" style="51" customWidth="1"/>
    <col min="12810" max="12810" width="9.140625" style="51"/>
    <col min="12811" max="12811" width="8.28515625" style="51" customWidth="1"/>
    <col min="12812" max="12812" width="9.140625" style="51"/>
    <col min="12813" max="12813" width="8" style="51" customWidth="1"/>
    <col min="12814" max="12814" width="8.28515625" style="51" customWidth="1"/>
    <col min="12815" max="12815" width="8.42578125" style="51" customWidth="1"/>
    <col min="12816" max="12816" width="8.140625" style="51" customWidth="1"/>
    <col min="12817" max="12818" width="9.7109375" style="51" customWidth="1"/>
    <col min="12819" max="12819" width="10.140625" style="51" customWidth="1"/>
    <col min="12820" max="12820" width="5" style="51" customWidth="1"/>
    <col min="12821" max="13059" width="9.140625" style="51"/>
    <col min="13060" max="13060" width="34.5703125" style="51" customWidth="1"/>
    <col min="13061" max="13061" width="7.5703125" style="51" customWidth="1"/>
    <col min="13062" max="13062" width="9.140625" style="51"/>
    <col min="13063" max="13063" width="7" style="51" customWidth="1"/>
    <col min="13064" max="13064" width="7.28515625" style="51" customWidth="1"/>
    <col min="13065" max="13065" width="8.140625" style="51" customWidth="1"/>
    <col min="13066" max="13066" width="9.140625" style="51"/>
    <col min="13067" max="13067" width="8.28515625" style="51" customWidth="1"/>
    <col min="13068" max="13068" width="9.140625" style="51"/>
    <col min="13069" max="13069" width="8" style="51" customWidth="1"/>
    <col min="13070" max="13070" width="8.28515625" style="51" customWidth="1"/>
    <col min="13071" max="13071" width="8.42578125" style="51" customWidth="1"/>
    <col min="13072" max="13072" width="8.140625" style="51" customWidth="1"/>
    <col min="13073" max="13074" width="9.7109375" style="51" customWidth="1"/>
    <col min="13075" max="13075" width="10.140625" style="51" customWidth="1"/>
    <col min="13076" max="13076" width="5" style="51" customWidth="1"/>
    <col min="13077" max="13315" width="9.140625" style="51"/>
    <col min="13316" max="13316" width="34.5703125" style="51" customWidth="1"/>
    <col min="13317" max="13317" width="7.5703125" style="51" customWidth="1"/>
    <col min="13318" max="13318" width="9.140625" style="51"/>
    <col min="13319" max="13319" width="7" style="51" customWidth="1"/>
    <col min="13320" max="13320" width="7.28515625" style="51" customWidth="1"/>
    <col min="13321" max="13321" width="8.140625" style="51" customWidth="1"/>
    <col min="13322" max="13322" width="9.140625" style="51"/>
    <col min="13323" max="13323" width="8.28515625" style="51" customWidth="1"/>
    <col min="13324" max="13324" width="9.140625" style="51"/>
    <col min="13325" max="13325" width="8" style="51" customWidth="1"/>
    <col min="13326" max="13326" width="8.28515625" style="51" customWidth="1"/>
    <col min="13327" max="13327" width="8.42578125" style="51" customWidth="1"/>
    <col min="13328" max="13328" width="8.140625" style="51" customWidth="1"/>
    <col min="13329" max="13330" width="9.7109375" style="51" customWidth="1"/>
    <col min="13331" max="13331" width="10.140625" style="51" customWidth="1"/>
    <col min="13332" max="13332" width="5" style="51" customWidth="1"/>
    <col min="13333" max="13571" width="9.140625" style="51"/>
    <col min="13572" max="13572" width="34.5703125" style="51" customWidth="1"/>
    <col min="13573" max="13573" width="7.5703125" style="51" customWidth="1"/>
    <col min="13574" max="13574" width="9.140625" style="51"/>
    <col min="13575" max="13575" width="7" style="51" customWidth="1"/>
    <col min="13576" max="13576" width="7.28515625" style="51" customWidth="1"/>
    <col min="13577" max="13577" width="8.140625" style="51" customWidth="1"/>
    <col min="13578" max="13578" width="9.140625" style="51"/>
    <col min="13579" max="13579" width="8.28515625" style="51" customWidth="1"/>
    <col min="13580" max="13580" width="9.140625" style="51"/>
    <col min="13581" max="13581" width="8" style="51" customWidth="1"/>
    <col min="13582" max="13582" width="8.28515625" style="51" customWidth="1"/>
    <col min="13583" max="13583" width="8.42578125" style="51" customWidth="1"/>
    <col min="13584" max="13584" width="8.140625" style="51" customWidth="1"/>
    <col min="13585" max="13586" width="9.7109375" style="51" customWidth="1"/>
    <col min="13587" max="13587" width="10.140625" style="51" customWidth="1"/>
    <col min="13588" max="13588" width="5" style="51" customWidth="1"/>
    <col min="13589" max="13827" width="9.140625" style="51"/>
    <col min="13828" max="13828" width="34.5703125" style="51" customWidth="1"/>
    <col min="13829" max="13829" width="7.5703125" style="51" customWidth="1"/>
    <col min="13830" max="13830" width="9.140625" style="51"/>
    <col min="13831" max="13831" width="7" style="51" customWidth="1"/>
    <col min="13832" max="13832" width="7.28515625" style="51" customWidth="1"/>
    <col min="13833" max="13833" width="8.140625" style="51" customWidth="1"/>
    <col min="13834" max="13834" width="9.140625" style="51"/>
    <col min="13835" max="13835" width="8.28515625" style="51" customWidth="1"/>
    <col min="13836" max="13836" width="9.140625" style="51"/>
    <col min="13837" max="13837" width="8" style="51" customWidth="1"/>
    <col min="13838" max="13838" width="8.28515625" style="51" customWidth="1"/>
    <col min="13839" max="13839" width="8.42578125" style="51" customWidth="1"/>
    <col min="13840" max="13840" width="8.140625" style="51" customWidth="1"/>
    <col min="13841" max="13842" width="9.7109375" style="51" customWidth="1"/>
    <col min="13843" max="13843" width="10.140625" style="51" customWidth="1"/>
    <col min="13844" max="13844" width="5" style="51" customWidth="1"/>
    <col min="13845" max="14083" width="9.140625" style="51"/>
    <col min="14084" max="14084" width="34.5703125" style="51" customWidth="1"/>
    <col min="14085" max="14085" width="7.5703125" style="51" customWidth="1"/>
    <col min="14086" max="14086" width="9.140625" style="51"/>
    <col min="14087" max="14087" width="7" style="51" customWidth="1"/>
    <col min="14088" max="14088" width="7.28515625" style="51" customWidth="1"/>
    <col min="14089" max="14089" width="8.140625" style="51" customWidth="1"/>
    <col min="14090" max="14090" width="9.140625" style="51"/>
    <col min="14091" max="14091" width="8.28515625" style="51" customWidth="1"/>
    <col min="14092" max="14092" width="9.140625" style="51"/>
    <col min="14093" max="14093" width="8" style="51" customWidth="1"/>
    <col min="14094" max="14094" width="8.28515625" style="51" customWidth="1"/>
    <col min="14095" max="14095" width="8.42578125" style="51" customWidth="1"/>
    <col min="14096" max="14096" width="8.140625" style="51" customWidth="1"/>
    <col min="14097" max="14098" width="9.7109375" style="51" customWidth="1"/>
    <col min="14099" max="14099" width="10.140625" style="51" customWidth="1"/>
    <col min="14100" max="14100" width="5" style="51" customWidth="1"/>
    <col min="14101" max="14339" width="9.140625" style="51"/>
    <col min="14340" max="14340" width="34.5703125" style="51" customWidth="1"/>
    <col min="14341" max="14341" width="7.5703125" style="51" customWidth="1"/>
    <col min="14342" max="14342" width="9.140625" style="51"/>
    <col min="14343" max="14343" width="7" style="51" customWidth="1"/>
    <col min="14344" max="14344" width="7.28515625" style="51" customWidth="1"/>
    <col min="14345" max="14345" width="8.140625" style="51" customWidth="1"/>
    <col min="14346" max="14346" width="9.140625" style="51"/>
    <col min="14347" max="14347" width="8.28515625" style="51" customWidth="1"/>
    <col min="14348" max="14348" width="9.140625" style="51"/>
    <col min="14349" max="14349" width="8" style="51" customWidth="1"/>
    <col min="14350" max="14350" width="8.28515625" style="51" customWidth="1"/>
    <col min="14351" max="14351" width="8.42578125" style="51" customWidth="1"/>
    <col min="14352" max="14352" width="8.140625" style="51" customWidth="1"/>
    <col min="14353" max="14354" width="9.7109375" style="51" customWidth="1"/>
    <col min="14355" max="14355" width="10.140625" style="51" customWidth="1"/>
    <col min="14356" max="14356" width="5" style="51" customWidth="1"/>
    <col min="14357" max="14595" width="9.140625" style="51"/>
    <col min="14596" max="14596" width="34.5703125" style="51" customWidth="1"/>
    <col min="14597" max="14597" width="7.5703125" style="51" customWidth="1"/>
    <col min="14598" max="14598" width="9.140625" style="51"/>
    <col min="14599" max="14599" width="7" style="51" customWidth="1"/>
    <col min="14600" max="14600" width="7.28515625" style="51" customWidth="1"/>
    <col min="14601" max="14601" width="8.140625" style="51" customWidth="1"/>
    <col min="14602" max="14602" width="9.140625" style="51"/>
    <col min="14603" max="14603" width="8.28515625" style="51" customWidth="1"/>
    <col min="14604" max="14604" width="9.140625" style="51"/>
    <col min="14605" max="14605" width="8" style="51" customWidth="1"/>
    <col min="14606" max="14606" width="8.28515625" style="51" customWidth="1"/>
    <col min="14607" max="14607" width="8.42578125" style="51" customWidth="1"/>
    <col min="14608" max="14608" width="8.140625" style="51" customWidth="1"/>
    <col min="14609" max="14610" width="9.7109375" style="51" customWidth="1"/>
    <col min="14611" max="14611" width="10.140625" style="51" customWidth="1"/>
    <col min="14612" max="14612" width="5" style="51" customWidth="1"/>
    <col min="14613" max="14851" width="9.140625" style="51"/>
    <col min="14852" max="14852" width="34.5703125" style="51" customWidth="1"/>
    <col min="14853" max="14853" width="7.5703125" style="51" customWidth="1"/>
    <col min="14854" max="14854" width="9.140625" style="51"/>
    <col min="14855" max="14855" width="7" style="51" customWidth="1"/>
    <col min="14856" max="14856" width="7.28515625" style="51" customWidth="1"/>
    <col min="14857" max="14857" width="8.140625" style="51" customWidth="1"/>
    <col min="14858" max="14858" width="9.140625" style="51"/>
    <col min="14859" max="14859" width="8.28515625" style="51" customWidth="1"/>
    <col min="14860" max="14860" width="9.140625" style="51"/>
    <col min="14861" max="14861" width="8" style="51" customWidth="1"/>
    <col min="14862" max="14862" width="8.28515625" style="51" customWidth="1"/>
    <col min="14863" max="14863" width="8.42578125" style="51" customWidth="1"/>
    <col min="14864" max="14864" width="8.140625" style="51" customWidth="1"/>
    <col min="14865" max="14866" width="9.7109375" style="51" customWidth="1"/>
    <col min="14867" max="14867" width="10.140625" style="51" customWidth="1"/>
    <col min="14868" max="14868" width="5" style="51" customWidth="1"/>
    <col min="14869" max="15107" width="9.140625" style="51"/>
    <col min="15108" max="15108" width="34.5703125" style="51" customWidth="1"/>
    <col min="15109" max="15109" width="7.5703125" style="51" customWidth="1"/>
    <col min="15110" max="15110" width="9.140625" style="51"/>
    <col min="15111" max="15111" width="7" style="51" customWidth="1"/>
    <col min="15112" max="15112" width="7.28515625" style="51" customWidth="1"/>
    <col min="15113" max="15113" width="8.140625" style="51" customWidth="1"/>
    <col min="15114" max="15114" width="9.140625" style="51"/>
    <col min="15115" max="15115" width="8.28515625" style="51" customWidth="1"/>
    <col min="15116" max="15116" width="9.140625" style="51"/>
    <col min="15117" max="15117" width="8" style="51" customWidth="1"/>
    <col min="15118" max="15118" width="8.28515625" style="51" customWidth="1"/>
    <col min="15119" max="15119" width="8.42578125" style="51" customWidth="1"/>
    <col min="15120" max="15120" width="8.140625" style="51" customWidth="1"/>
    <col min="15121" max="15122" width="9.7109375" style="51" customWidth="1"/>
    <col min="15123" max="15123" width="10.140625" style="51" customWidth="1"/>
    <col min="15124" max="15124" width="5" style="51" customWidth="1"/>
    <col min="15125" max="15363" width="9.140625" style="51"/>
    <col min="15364" max="15364" width="34.5703125" style="51" customWidth="1"/>
    <col min="15365" max="15365" width="7.5703125" style="51" customWidth="1"/>
    <col min="15366" max="15366" width="9.140625" style="51"/>
    <col min="15367" max="15367" width="7" style="51" customWidth="1"/>
    <col min="15368" max="15368" width="7.28515625" style="51" customWidth="1"/>
    <col min="15369" max="15369" width="8.140625" style="51" customWidth="1"/>
    <col min="15370" max="15370" width="9.140625" style="51"/>
    <col min="15371" max="15371" width="8.28515625" style="51" customWidth="1"/>
    <col min="15372" max="15372" width="9.140625" style="51"/>
    <col min="15373" max="15373" width="8" style="51" customWidth="1"/>
    <col min="15374" max="15374" width="8.28515625" style="51" customWidth="1"/>
    <col min="15375" max="15375" width="8.42578125" style="51" customWidth="1"/>
    <col min="15376" max="15376" width="8.140625" style="51" customWidth="1"/>
    <col min="15377" max="15378" width="9.7109375" style="51" customWidth="1"/>
    <col min="15379" max="15379" width="10.140625" style="51" customWidth="1"/>
    <col min="15380" max="15380" width="5" style="51" customWidth="1"/>
    <col min="15381" max="15619" width="9.140625" style="51"/>
    <col min="15620" max="15620" width="34.5703125" style="51" customWidth="1"/>
    <col min="15621" max="15621" width="7.5703125" style="51" customWidth="1"/>
    <col min="15622" max="15622" width="9.140625" style="51"/>
    <col min="15623" max="15623" width="7" style="51" customWidth="1"/>
    <col min="15624" max="15624" width="7.28515625" style="51" customWidth="1"/>
    <col min="15625" max="15625" width="8.140625" style="51" customWidth="1"/>
    <col min="15626" max="15626" width="9.140625" style="51"/>
    <col min="15627" max="15627" width="8.28515625" style="51" customWidth="1"/>
    <col min="15628" max="15628" width="9.140625" style="51"/>
    <col min="15629" max="15629" width="8" style="51" customWidth="1"/>
    <col min="15630" max="15630" width="8.28515625" style="51" customWidth="1"/>
    <col min="15631" max="15631" width="8.42578125" style="51" customWidth="1"/>
    <col min="15632" max="15632" width="8.140625" style="51" customWidth="1"/>
    <col min="15633" max="15634" width="9.7109375" style="51" customWidth="1"/>
    <col min="15635" max="15635" width="10.140625" style="51" customWidth="1"/>
    <col min="15636" max="15636" width="5" style="51" customWidth="1"/>
    <col min="15637" max="15875" width="9.140625" style="51"/>
    <col min="15876" max="15876" width="34.5703125" style="51" customWidth="1"/>
    <col min="15877" max="15877" width="7.5703125" style="51" customWidth="1"/>
    <col min="15878" max="15878" width="9.140625" style="51"/>
    <col min="15879" max="15879" width="7" style="51" customWidth="1"/>
    <col min="15880" max="15880" width="7.28515625" style="51" customWidth="1"/>
    <col min="15881" max="15881" width="8.140625" style="51" customWidth="1"/>
    <col min="15882" max="15882" width="9.140625" style="51"/>
    <col min="15883" max="15883" width="8.28515625" style="51" customWidth="1"/>
    <col min="15884" max="15884" width="9.140625" style="51"/>
    <col min="15885" max="15885" width="8" style="51" customWidth="1"/>
    <col min="15886" max="15886" width="8.28515625" style="51" customWidth="1"/>
    <col min="15887" max="15887" width="8.42578125" style="51" customWidth="1"/>
    <col min="15888" max="15888" width="8.140625" style="51" customWidth="1"/>
    <col min="15889" max="15890" width="9.7109375" style="51" customWidth="1"/>
    <col min="15891" max="15891" width="10.140625" style="51" customWidth="1"/>
    <col min="15892" max="15892" width="5" style="51" customWidth="1"/>
    <col min="15893" max="16131" width="9.140625" style="51"/>
    <col min="16132" max="16132" width="34.5703125" style="51" customWidth="1"/>
    <col min="16133" max="16133" width="7.5703125" style="51" customWidth="1"/>
    <col min="16134" max="16134" width="9.140625" style="51"/>
    <col min="16135" max="16135" width="7" style="51" customWidth="1"/>
    <col min="16136" max="16136" width="7.28515625" style="51" customWidth="1"/>
    <col min="16137" max="16137" width="8.140625" style="51" customWidth="1"/>
    <col min="16138" max="16138" width="9.140625" style="51"/>
    <col min="16139" max="16139" width="8.28515625" style="51" customWidth="1"/>
    <col min="16140" max="16140" width="9.140625" style="51"/>
    <col min="16141" max="16141" width="8" style="51" customWidth="1"/>
    <col min="16142" max="16142" width="8.28515625" style="51" customWidth="1"/>
    <col min="16143" max="16143" width="8.42578125" style="51" customWidth="1"/>
    <col min="16144" max="16144" width="8.140625" style="51" customWidth="1"/>
    <col min="16145" max="16146" width="9.7109375" style="51" customWidth="1"/>
    <col min="16147" max="16147" width="10.140625" style="51" customWidth="1"/>
    <col min="16148" max="16148" width="5" style="51" customWidth="1"/>
    <col min="16149" max="16384" width="9.140625" style="51"/>
  </cols>
  <sheetData>
    <row r="2" spans="1:21" ht="13.5" thickBot="1" x14ac:dyDescent="0.25"/>
    <row r="3" spans="1:21" ht="34.5" customHeight="1" thickBot="1" x14ac:dyDescent="0.25">
      <c r="A3" s="56" t="s">
        <v>48</v>
      </c>
      <c r="B3" s="508" t="s">
        <v>572</v>
      </c>
      <c r="C3" s="509"/>
      <c r="D3" s="509"/>
      <c r="E3" s="509"/>
      <c r="F3" s="509"/>
      <c r="G3" s="509"/>
      <c r="H3" s="509"/>
      <c r="I3" s="509"/>
      <c r="J3" s="509"/>
      <c r="K3" s="509"/>
      <c r="L3" s="510" t="s">
        <v>49</v>
      </c>
      <c r="M3" s="511"/>
      <c r="N3" s="511"/>
      <c r="O3" s="512"/>
      <c r="P3" s="513" t="s">
        <v>50</v>
      </c>
      <c r="Q3" s="514"/>
      <c r="R3" s="515"/>
      <c r="S3" s="57" t="s">
        <v>51</v>
      </c>
    </row>
    <row r="4" spans="1:21" x14ac:dyDescent="0.2">
      <c r="A4" s="516" t="s">
        <v>52</v>
      </c>
      <c r="B4" s="518">
        <v>1.1000000000000001</v>
      </c>
      <c r="C4" s="502">
        <v>1.2</v>
      </c>
      <c r="D4" s="502">
        <v>1.3</v>
      </c>
      <c r="E4" s="502">
        <v>1.4</v>
      </c>
      <c r="F4" s="502">
        <v>1.5</v>
      </c>
      <c r="G4" s="502">
        <v>1.6</v>
      </c>
      <c r="H4" s="502">
        <v>1.7</v>
      </c>
      <c r="I4" s="502">
        <v>1.8</v>
      </c>
      <c r="J4" s="502">
        <v>1.9</v>
      </c>
      <c r="K4" s="526" t="s">
        <v>3</v>
      </c>
      <c r="L4" s="522">
        <v>2.1</v>
      </c>
      <c r="M4" s="524">
        <v>2.2000000000000002</v>
      </c>
      <c r="N4" s="524">
        <v>2.2999999999999998</v>
      </c>
      <c r="O4" s="528" t="s">
        <v>3</v>
      </c>
      <c r="P4" s="504">
        <v>3.1</v>
      </c>
      <c r="Q4" s="506">
        <v>3.2</v>
      </c>
      <c r="R4" s="530" t="s">
        <v>91</v>
      </c>
      <c r="S4" s="520" t="s">
        <v>446</v>
      </c>
    </row>
    <row r="5" spans="1:21" x14ac:dyDescent="0.2">
      <c r="A5" s="517"/>
      <c r="B5" s="519">
        <v>1.1000000000000001</v>
      </c>
      <c r="C5" s="503"/>
      <c r="D5" s="503"/>
      <c r="E5" s="503"/>
      <c r="F5" s="503"/>
      <c r="G5" s="503"/>
      <c r="H5" s="503"/>
      <c r="I5" s="503"/>
      <c r="J5" s="503"/>
      <c r="K5" s="527"/>
      <c r="L5" s="523"/>
      <c r="M5" s="525"/>
      <c r="N5" s="525"/>
      <c r="O5" s="529"/>
      <c r="P5" s="505"/>
      <c r="Q5" s="507"/>
      <c r="R5" s="531"/>
      <c r="S5" s="521"/>
    </row>
    <row r="6" spans="1:21" x14ac:dyDescent="0.2">
      <c r="A6" s="517"/>
      <c r="B6" s="519"/>
      <c r="C6" s="503"/>
      <c r="D6" s="503"/>
      <c r="E6" s="503"/>
      <c r="F6" s="503"/>
      <c r="G6" s="503"/>
      <c r="H6" s="503"/>
      <c r="I6" s="503"/>
      <c r="J6" s="503"/>
      <c r="K6" s="527"/>
      <c r="L6" s="523"/>
      <c r="M6" s="525"/>
      <c r="N6" s="525"/>
      <c r="O6" s="529"/>
      <c r="P6" s="505"/>
      <c r="Q6" s="507"/>
      <c r="R6" s="531"/>
      <c r="S6" s="521"/>
    </row>
    <row r="7" spans="1:21" ht="60" x14ac:dyDescent="0.2">
      <c r="A7" s="257" t="s">
        <v>53</v>
      </c>
      <c r="B7" s="258" t="s">
        <v>54</v>
      </c>
      <c r="C7" s="255" t="s">
        <v>274</v>
      </c>
      <c r="D7" s="255" t="s">
        <v>275</v>
      </c>
      <c r="E7" s="255" t="s">
        <v>55</v>
      </c>
      <c r="F7" s="255" t="s">
        <v>56</v>
      </c>
      <c r="G7" s="255" t="s">
        <v>57</v>
      </c>
      <c r="H7" s="255" t="s">
        <v>58</v>
      </c>
      <c r="I7" s="255" t="s">
        <v>59</v>
      </c>
      <c r="J7" s="255" t="s">
        <v>273</v>
      </c>
      <c r="K7" s="260" t="s">
        <v>443</v>
      </c>
      <c r="L7" s="263" t="s">
        <v>60</v>
      </c>
      <c r="M7" s="259" t="s">
        <v>61</v>
      </c>
      <c r="N7" s="259" t="s">
        <v>62</v>
      </c>
      <c r="O7" s="264" t="s">
        <v>444</v>
      </c>
      <c r="P7" s="272" t="s">
        <v>63</v>
      </c>
      <c r="Q7" s="256" t="s">
        <v>64</v>
      </c>
      <c r="R7" s="273" t="s">
        <v>445</v>
      </c>
      <c r="S7" s="269" t="s">
        <v>65</v>
      </c>
      <c r="T7" s="52"/>
      <c r="U7" s="53"/>
    </row>
    <row r="8" spans="1:21" ht="17.25" customHeight="1" x14ac:dyDescent="0.2">
      <c r="A8" s="289" t="str">
        <f>Criteria1.1.1!D6</f>
        <v>Justice Sector</v>
      </c>
      <c r="B8" s="143">
        <f>Criteria1.1.2!AA9</f>
        <v>3.1666666666666665</v>
      </c>
      <c r="C8" s="144">
        <f>'Criteria 1.2'!AU11</f>
        <v>3</v>
      </c>
      <c r="D8" s="144">
        <f>'Criteria 1.3'!AK11</f>
        <v>2</v>
      </c>
      <c r="E8" s="144">
        <f>Criteria1.4!AP12</f>
        <v>2.75</v>
      </c>
      <c r="F8" s="144">
        <f>Criteria1.5!R32</f>
        <v>4</v>
      </c>
      <c r="G8" s="144">
        <f>'Criteria 1.6'!J11</f>
        <v>4</v>
      </c>
      <c r="H8" s="144">
        <f>Criteria1.7!AD14</f>
        <v>2.75</v>
      </c>
      <c r="I8" s="144">
        <f>'Criteria 1.8'!AK11</f>
        <v>3.5</v>
      </c>
      <c r="J8" s="144">
        <f>'Criteria 1.9'!AA11</f>
        <v>2</v>
      </c>
      <c r="K8" s="261">
        <f>SUM(B8:J8)</f>
        <v>27.166666666666664</v>
      </c>
      <c r="L8" s="265">
        <f>'Criteria 2.1'!AB12</f>
        <v>4</v>
      </c>
      <c r="M8" s="180">
        <f>'Criteria 2.2'!AD11</f>
        <v>4</v>
      </c>
      <c r="N8" s="180">
        <f>'Criteria 2.3'!AD11</f>
        <v>2.5</v>
      </c>
      <c r="O8" s="266">
        <f>SUM(L8:N8)</f>
        <v>10.5</v>
      </c>
      <c r="P8" s="274">
        <f>'Criteria 3.1'!AB12</f>
        <v>3.5</v>
      </c>
      <c r="Q8" s="186">
        <f>'Criteria 3.2'!O12</f>
        <v>4</v>
      </c>
      <c r="R8" s="275">
        <f>SUM(P8:Q8)</f>
        <v>7.5</v>
      </c>
      <c r="S8" s="270">
        <f>K8+O8+R8</f>
        <v>45.166666666666664</v>
      </c>
      <c r="T8" s="52"/>
      <c r="U8" s="53"/>
    </row>
    <row r="9" spans="1:21" ht="17.25" customHeight="1" x14ac:dyDescent="0.2">
      <c r="A9" s="289" t="s">
        <v>508</v>
      </c>
      <c r="B9" s="143">
        <f>Criteria1.1.2!AB21</f>
        <v>2.166666666666667</v>
      </c>
      <c r="C9" s="144">
        <f>'Criteria 1.2'!AU21</f>
        <v>1.5</v>
      </c>
      <c r="D9" s="144">
        <f>'Criteria 1.3'!AK21</f>
        <v>0</v>
      </c>
      <c r="E9" s="144">
        <f>Criteria1.4!AP22</f>
        <v>0</v>
      </c>
      <c r="F9" s="144">
        <f>Criteria1.5!R33</f>
        <v>2</v>
      </c>
      <c r="G9" s="144">
        <f>'Criteria 1.6'!J21</f>
        <v>0</v>
      </c>
      <c r="H9" s="144">
        <f>Criteria1.7!AD15</f>
        <v>2.25</v>
      </c>
      <c r="I9" s="144">
        <f>'Criteria 1.8'!AK21</f>
        <v>0.75</v>
      </c>
      <c r="J9" s="144">
        <f>'Criteria 1.9'!AA21</f>
        <v>1</v>
      </c>
      <c r="K9" s="261">
        <f t="shared" ref="K9:K16" si="0">SUM(B9:J9)</f>
        <v>9.6666666666666679</v>
      </c>
      <c r="L9" s="265">
        <f>'Criteria 2.1'!AB23</f>
        <v>2.5</v>
      </c>
      <c r="M9" s="180">
        <f>'Criteria 2.2'!AD21</f>
        <v>2</v>
      </c>
      <c r="N9" s="180">
        <f>'Criteria 2.3'!AD21</f>
        <v>1.5</v>
      </c>
      <c r="O9" s="266">
        <f t="shared" ref="O9:O16" si="1">SUM(L9:N9)</f>
        <v>6</v>
      </c>
      <c r="P9" s="274">
        <f>'Criteria 3.1'!AB23</f>
        <v>0</v>
      </c>
      <c r="Q9" s="186">
        <f>'Criteria 3.2'!O23</f>
        <v>0</v>
      </c>
      <c r="R9" s="275">
        <f t="shared" ref="R9:R16" si="2">SUM(P9:Q9)</f>
        <v>0</v>
      </c>
      <c r="S9" s="270">
        <f t="shared" ref="S9:S16" si="3">K9+O9+R9</f>
        <v>15.666666666666668</v>
      </c>
      <c r="T9" s="52"/>
      <c r="U9" s="53"/>
    </row>
    <row r="10" spans="1:21" ht="15" x14ac:dyDescent="0.2">
      <c r="A10" s="289" t="str">
        <f>Criteria1.1.1!D27</f>
        <v>Public Administration Reform Sector</v>
      </c>
      <c r="B10" s="143">
        <f>Criteria1.1.2!AD35</f>
        <v>2.666666666666667</v>
      </c>
      <c r="C10" s="144">
        <f>'Criteria 1.2'!AU31</f>
        <v>2.75</v>
      </c>
      <c r="D10" s="144">
        <f>'Criteria 1.3'!AK31</f>
        <v>3</v>
      </c>
      <c r="E10" s="144">
        <f>Criteria1.4!AP32</f>
        <v>2.5</v>
      </c>
      <c r="F10" s="144">
        <f>Criteria1.5!R34</f>
        <v>4</v>
      </c>
      <c r="G10" s="144">
        <f>'Criteria 1.6'!J31</f>
        <v>4</v>
      </c>
      <c r="H10" s="144">
        <f>Criteria1.7!AD16</f>
        <v>3.5</v>
      </c>
      <c r="I10" s="144">
        <f>'Criteria 1.8'!AK31</f>
        <v>3.5</v>
      </c>
      <c r="J10" s="144">
        <f>'Criteria 1.9'!AA31</f>
        <v>2.5</v>
      </c>
      <c r="K10" s="261">
        <f t="shared" si="0"/>
        <v>28.416666666666668</v>
      </c>
      <c r="L10" s="265">
        <f>'Criteria 2.1'!AB34</f>
        <v>4</v>
      </c>
      <c r="M10" s="180">
        <f>'Criteria 2.2'!AD31</f>
        <v>2.5</v>
      </c>
      <c r="N10" s="180">
        <f>'Criteria 2.3'!AD31</f>
        <v>4</v>
      </c>
      <c r="O10" s="266">
        <f t="shared" si="1"/>
        <v>10.5</v>
      </c>
      <c r="P10" s="274">
        <f>'Criteria 3.1'!AB34</f>
        <v>4</v>
      </c>
      <c r="Q10" s="186">
        <f>'Criteria 3.2'!O34</f>
        <v>4</v>
      </c>
      <c r="R10" s="275">
        <f t="shared" si="2"/>
        <v>8</v>
      </c>
      <c r="S10" s="270">
        <f t="shared" si="3"/>
        <v>46.916666666666671</v>
      </c>
      <c r="T10" s="52"/>
      <c r="U10" s="53"/>
    </row>
    <row r="11" spans="1:21" ht="18.75" customHeight="1" x14ac:dyDescent="0.2">
      <c r="A11" s="289" t="s">
        <v>509</v>
      </c>
      <c r="B11" s="143">
        <f>Criteria1.1.2!AA50</f>
        <v>0.33333333333333331</v>
      </c>
      <c r="C11" s="144">
        <f>'Criteria 1.2'!AU41</f>
        <v>0</v>
      </c>
      <c r="D11" s="144">
        <f>'Criteria 1.3'!AK41</f>
        <v>0</v>
      </c>
      <c r="E11" s="144">
        <f>Criteria1.4!AP44</f>
        <v>0</v>
      </c>
      <c r="F11" s="144">
        <f>Criteria1.5!R35</f>
        <v>0</v>
      </c>
      <c r="G11" s="144">
        <f>'Criteria 1.6'!J41</f>
        <v>2</v>
      </c>
      <c r="H11" s="144">
        <f>Criteria1.7!AD17</f>
        <v>1</v>
      </c>
      <c r="I11" s="144">
        <f>'Criteria 1.8'!AK41</f>
        <v>0</v>
      </c>
      <c r="J11" s="144">
        <f>'Criteria 1.9'!AA41</f>
        <v>1</v>
      </c>
      <c r="K11" s="261">
        <f>SUM(B11:J11)</f>
        <v>4.3333333333333339</v>
      </c>
      <c r="L11" s="265">
        <f>'Criteria 2.1'!AB45</f>
        <v>2.5</v>
      </c>
      <c r="M11" s="180">
        <f>'Criteria 2.2'!AD41</f>
        <v>1.83</v>
      </c>
      <c r="N11" s="180">
        <f>'Criteria 2.3'!AD41</f>
        <v>0</v>
      </c>
      <c r="O11" s="266">
        <f t="shared" si="1"/>
        <v>4.33</v>
      </c>
      <c r="P11" s="274">
        <f>'Criteria 3.1'!AB45</f>
        <v>3</v>
      </c>
      <c r="Q11" s="186">
        <f>'Criteria 3.2'!O45</f>
        <v>1.3333333333333333</v>
      </c>
      <c r="R11" s="275">
        <f t="shared" si="2"/>
        <v>4.333333333333333</v>
      </c>
      <c r="S11" s="270">
        <f t="shared" si="3"/>
        <v>12.996666666666666</v>
      </c>
      <c r="T11" s="52"/>
      <c r="U11" s="53"/>
    </row>
    <row r="12" spans="1:21" ht="15" x14ac:dyDescent="0.2">
      <c r="A12" s="298" t="str">
        <f>Criteria1.1.1!D55</f>
        <v>Transport</v>
      </c>
      <c r="B12" s="143">
        <f>Criteria1.1.2!AF63</f>
        <v>3.166666666666667</v>
      </c>
      <c r="C12" s="144">
        <f>'Criteria 1.2'!AU51</f>
        <v>2.5</v>
      </c>
      <c r="D12" s="144">
        <f>'Criteria 1.3'!AK51</f>
        <v>1.5</v>
      </c>
      <c r="E12" s="144">
        <f>Criteria1.4!AP54</f>
        <v>2.5</v>
      </c>
      <c r="F12" s="144">
        <f>Criteria1.5!R36</f>
        <v>4</v>
      </c>
      <c r="G12" s="144">
        <f>'Criteria 1.6'!J51</f>
        <v>4</v>
      </c>
      <c r="H12" s="144">
        <f>Criteria1.7!AD18</f>
        <v>0.5</v>
      </c>
      <c r="I12" s="144">
        <f>'Criteria 1.8'!AK51</f>
        <v>0.75</v>
      </c>
      <c r="J12" s="144">
        <f>'Criteria 1.9'!AA51</f>
        <v>0.75</v>
      </c>
      <c r="K12" s="261">
        <f t="shared" si="0"/>
        <v>19.666666666666668</v>
      </c>
      <c r="L12" s="265">
        <f>'Criteria 2.1'!AB56</f>
        <v>2</v>
      </c>
      <c r="M12" s="180">
        <f>'Criteria 2.2'!AD51</f>
        <v>3</v>
      </c>
      <c r="N12" s="180">
        <f>'Criteria 2.3'!AD51</f>
        <v>0</v>
      </c>
      <c r="O12" s="266">
        <f t="shared" si="1"/>
        <v>5</v>
      </c>
      <c r="P12" s="274">
        <f>'Criteria 3.1'!AB56</f>
        <v>2.5</v>
      </c>
      <c r="Q12" s="186">
        <f>'Criteria 3.2'!O56</f>
        <v>0</v>
      </c>
      <c r="R12" s="275">
        <f t="shared" si="2"/>
        <v>2.5</v>
      </c>
      <c r="S12" s="270">
        <f t="shared" si="3"/>
        <v>27.166666666666668</v>
      </c>
      <c r="T12" s="52"/>
      <c r="U12" s="53"/>
    </row>
    <row r="13" spans="1:21" ht="15" x14ac:dyDescent="0.2">
      <c r="A13" s="298" t="s">
        <v>66</v>
      </c>
      <c r="B13" s="320">
        <f>Criteria1.1.2!AF72</f>
        <v>0</v>
      </c>
      <c r="C13" s="321">
        <f>'Criteria 1.2'!AU61</f>
        <v>3.25</v>
      </c>
      <c r="D13" s="144">
        <f>'Criteria 1.3'!AK61</f>
        <v>0.5</v>
      </c>
      <c r="E13" s="144">
        <f>Criteria1.4!AP67</f>
        <v>0</v>
      </c>
      <c r="F13" s="144">
        <f>Criteria1.5!R37</f>
        <v>0</v>
      </c>
      <c r="G13" s="144">
        <f>'Criteria 1.6'!J61</f>
        <v>0</v>
      </c>
      <c r="H13" s="144">
        <f>Criteria1.7!AD19</f>
        <v>0</v>
      </c>
      <c r="I13" s="144">
        <f>'Criteria 1.8'!AK61</f>
        <v>0</v>
      </c>
      <c r="J13" s="144">
        <f>'Criteria 1.9'!AA61</f>
        <v>0</v>
      </c>
      <c r="K13" s="261">
        <f t="shared" si="0"/>
        <v>3.75</v>
      </c>
      <c r="L13" s="265">
        <f>'Criteria 2.1'!AB67</f>
        <v>2</v>
      </c>
      <c r="M13" s="180">
        <f>'Criteria 2.2'!AD61</f>
        <v>2.5</v>
      </c>
      <c r="N13" s="180">
        <f>'Criteria 2.3'!AD61</f>
        <v>0</v>
      </c>
      <c r="O13" s="266">
        <f t="shared" si="1"/>
        <v>4.5</v>
      </c>
      <c r="P13" s="274">
        <f>'Criteria 3.1'!AB67</f>
        <v>2.5</v>
      </c>
      <c r="Q13" s="186">
        <f>'Criteria 3.2'!O67</f>
        <v>0</v>
      </c>
      <c r="R13" s="275">
        <f t="shared" si="2"/>
        <v>2.5</v>
      </c>
      <c r="S13" s="270">
        <f t="shared" si="3"/>
        <v>10.75</v>
      </c>
      <c r="T13" s="52"/>
      <c r="U13" s="53"/>
    </row>
    <row r="14" spans="1:21" ht="15" x14ac:dyDescent="0.2">
      <c r="A14" s="298" t="str">
        <f>Criteria1.1.1!D78</f>
        <v>Private  Sector Development Competitiveness</v>
      </c>
      <c r="B14" s="143">
        <f>Criteria1.1.2!AA80</f>
        <v>0</v>
      </c>
      <c r="C14" s="144">
        <f>'Criteria 1.2'!AU71</f>
        <v>0</v>
      </c>
      <c r="D14" s="144">
        <f>'Criteria 1.3'!AK71</f>
        <v>0</v>
      </c>
      <c r="E14" s="144">
        <f>Criteria1.4!AP67</f>
        <v>0</v>
      </c>
      <c r="F14" s="144">
        <f>Criteria1.5!R38</f>
        <v>0</v>
      </c>
      <c r="G14" s="144">
        <f>'Criteria 1.6'!J71</f>
        <v>0</v>
      </c>
      <c r="H14" s="144">
        <f>Criteria1.7!AD20</f>
        <v>0</v>
      </c>
      <c r="I14" s="144">
        <f>'Criteria 1.8'!AK71</f>
        <v>1</v>
      </c>
      <c r="J14" s="144">
        <f>'Criteria 1.9'!AA71</f>
        <v>0</v>
      </c>
      <c r="K14" s="261">
        <f t="shared" si="0"/>
        <v>1</v>
      </c>
      <c r="L14" s="265">
        <f>'Criteria 2.1'!AB78</f>
        <v>2</v>
      </c>
      <c r="M14" s="180">
        <f>'Criteria 2.2'!AD71</f>
        <v>2</v>
      </c>
      <c r="N14" s="180">
        <f>'Criteria 2.3'!AD71</f>
        <v>0.5</v>
      </c>
      <c r="O14" s="266">
        <f t="shared" si="1"/>
        <v>4.5</v>
      </c>
      <c r="P14" s="274">
        <f>'Criteria 3.1'!AB78</f>
        <v>0</v>
      </c>
      <c r="Q14" s="186">
        <f>'Criteria 3.2'!O78</f>
        <v>0</v>
      </c>
      <c r="R14" s="275">
        <f t="shared" si="2"/>
        <v>0</v>
      </c>
      <c r="S14" s="270">
        <f t="shared" si="3"/>
        <v>5.5</v>
      </c>
      <c r="T14" s="52"/>
      <c r="U14" s="53"/>
    </row>
    <row r="15" spans="1:21" ht="15" hidden="1" x14ac:dyDescent="0.2">
      <c r="A15" s="257"/>
      <c r="B15" s="143"/>
      <c r="C15" s="144"/>
      <c r="D15" s="144"/>
      <c r="E15" s="144"/>
      <c r="F15" s="144"/>
      <c r="G15" s="144"/>
      <c r="H15" s="144"/>
      <c r="I15" s="144"/>
      <c r="J15" s="144"/>
      <c r="K15" s="261"/>
      <c r="L15" s="265"/>
      <c r="M15" s="180"/>
      <c r="N15" s="180"/>
      <c r="O15" s="266"/>
      <c r="P15" s="274"/>
      <c r="Q15" s="186"/>
      <c r="R15" s="275"/>
      <c r="S15" s="270">
        <f t="shared" si="3"/>
        <v>0</v>
      </c>
      <c r="T15" s="52"/>
      <c r="U15" s="53"/>
    </row>
    <row r="16" spans="1:21" ht="15.75" hidden="1" thickBot="1" x14ac:dyDescent="0.25">
      <c r="A16" s="279"/>
      <c r="B16" s="193"/>
      <c r="C16" s="194"/>
      <c r="D16" s="194"/>
      <c r="E16" s="194"/>
      <c r="F16" s="194"/>
      <c r="G16" s="194"/>
      <c r="H16" s="194"/>
      <c r="I16" s="194"/>
      <c r="J16" s="194"/>
      <c r="K16" s="262">
        <f t="shared" si="0"/>
        <v>0</v>
      </c>
      <c r="L16" s="267"/>
      <c r="M16" s="195"/>
      <c r="N16" s="195"/>
      <c r="O16" s="268">
        <f t="shared" si="1"/>
        <v>0</v>
      </c>
      <c r="P16" s="276"/>
      <c r="Q16" s="196"/>
      <c r="R16" s="277">
        <f t="shared" si="2"/>
        <v>0</v>
      </c>
      <c r="S16" s="271">
        <f t="shared" si="3"/>
        <v>0</v>
      </c>
      <c r="T16" s="52"/>
      <c r="U16" s="53"/>
    </row>
    <row r="17" spans="1:21" ht="15" x14ac:dyDescent="0.2">
      <c r="A17" s="54" t="s">
        <v>73</v>
      </c>
      <c r="B17" s="145">
        <f t="shared" ref="B17:S17" si="4">AVERAGE(B8:B16)</f>
        <v>1.6428571428571428</v>
      </c>
      <c r="C17" s="145">
        <f t="shared" si="4"/>
        <v>1.8571428571428572</v>
      </c>
      <c r="D17" s="145">
        <f t="shared" si="4"/>
        <v>1</v>
      </c>
      <c r="E17" s="145">
        <f t="shared" si="4"/>
        <v>1.1071428571428572</v>
      </c>
      <c r="F17" s="145">
        <f t="shared" si="4"/>
        <v>2</v>
      </c>
      <c r="G17" s="145">
        <f t="shared" si="4"/>
        <v>2</v>
      </c>
      <c r="H17" s="145">
        <f t="shared" si="4"/>
        <v>1.4285714285714286</v>
      </c>
      <c r="I17" s="145">
        <f t="shared" si="4"/>
        <v>1.3571428571428572</v>
      </c>
      <c r="J17" s="145">
        <f t="shared" si="4"/>
        <v>1.0357142857142858</v>
      </c>
      <c r="K17" s="145">
        <f t="shared" si="4"/>
        <v>11.75</v>
      </c>
      <c r="L17" s="145">
        <f t="shared" si="4"/>
        <v>2.7142857142857144</v>
      </c>
      <c r="M17" s="145">
        <f t="shared" si="4"/>
        <v>2.5471428571428567</v>
      </c>
      <c r="N17" s="145">
        <f t="shared" si="4"/>
        <v>1.2142857142857142</v>
      </c>
      <c r="O17" s="145">
        <f t="shared" si="4"/>
        <v>5.6662499999999998</v>
      </c>
      <c r="P17" s="145">
        <f t="shared" si="4"/>
        <v>2.2142857142857144</v>
      </c>
      <c r="Q17" s="145">
        <f t="shared" si="4"/>
        <v>1.3333333333333335</v>
      </c>
      <c r="R17" s="145">
        <f t="shared" si="4"/>
        <v>3.1041666666666665</v>
      </c>
      <c r="S17" s="145">
        <f t="shared" si="4"/>
        <v>18.240370370370371</v>
      </c>
      <c r="T17" s="146"/>
      <c r="U17" s="53"/>
    </row>
    <row r="19" spans="1:21" x14ac:dyDescent="0.2">
      <c r="B19" s="55" t="s">
        <v>67</v>
      </c>
      <c r="C19" s="55"/>
      <c r="D19" s="55"/>
      <c r="E19" s="55"/>
      <c r="F19" s="55"/>
      <c r="H19" s="55"/>
      <c r="I19" s="55"/>
      <c r="J19" s="55"/>
      <c r="K19" s="55"/>
    </row>
    <row r="20" spans="1:21" x14ac:dyDescent="0.2">
      <c r="B20" s="55"/>
      <c r="C20" s="55" t="s">
        <v>68</v>
      </c>
      <c r="D20" s="55"/>
      <c r="E20" s="55"/>
      <c r="F20" s="55"/>
      <c r="G20" s="55"/>
      <c r="H20" s="55"/>
      <c r="I20" s="55"/>
      <c r="J20" s="55"/>
      <c r="K20" s="55"/>
    </row>
    <row r="21" spans="1:21" x14ac:dyDescent="0.2">
      <c r="J21" s="51">
        <v>0</v>
      </c>
    </row>
  </sheetData>
  <mergeCells count="22">
    <mergeCell ref="S4:S6"/>
    <mergeCell ref="H4:H6"/>
    <mergeCell ref="I4:I6"/>
    <mergeCell ref="J4:J6"/>
    <mergeCell ref="L4:L6"/>
    <mergeCell ref="M4:M6"/>
    <mergeCell ref="N4:N6"/>
    <mergeCell ref="K4:K6"/>
    <mergeCell ref="O4:O6"/>
    <mergeCell ref="R4:R6"/>
    <mergeCell ref="A4:A6"/>
    <mergeCell ref="B4:B6"/>
    <mergeCell ref="C4:C6"/>
    <mergeCell ref="D4:D6"/>
    <mergeCell ref="E4:E6"/>
    <mergeCell ref="F4:F6"/>
    <mergeCell ref="G4:G6"/>
    <mergeCell ref="P4:P6"/>
    <mergeCell ref="Q4:Q6"/>
    <mergeCell ref="B3:K3"/>
    <mergeCell ref="L3:O3"/>
    <mergeCell ref="P3:R3"/>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04"/>
  <sheetViews>
    <sheetView showGridLines="0" topLeftCell="F13" zoomScaleNormal="100" workbookViewId="0">
      <selection activeCell="U30" sqref="U30"/>
    </sheetView>
  </sheetViews>
  <sheetFormatPr defaultColWidth="8" defaultRowHeight="12.75" customHeight="1" x14ac:dyDescent="0.2"/>
  <cols>
    <col min="2" max="2" width="42.140625" customWidth="1"/>
    <col min="3" max="3" width="17" customWidth="1"/>
    <col min="4" max="4" width="17.28515625" customWidth="1"/>
    <col min="5" max="5" width="16.7109375" customWidth="1"/>
    <col min="6" max="6" width="15.7109375" customWidth="1"/>
    <col min="7" max="7" width="14.5703125" customWidth="1"/>
    <col min="8" max="8" width="14.140625" customWidth="1"/>
    <col min="9" max="9" width="15.28515625" customWidth="1"/>
    <col min="10" max="10" width="10.140625" customWidth="1"/>
    <col min="12" max="12" width="9.5703125" customWidth="1"/>
    <col min="13" max="13" width="11.85546875" customWidth="1"/>
    <col min="15" max="15" width="12.5703125" customWidth="1"/>
    <col min="17" max="17" width="10.7109375" customWidth="1"/>
    <col min="24" max="24" width="12.7109375" bestFit="1" customWidth="1"/>
  </cols>
  <sheetData>
    <row r="1" spans="1:27" ht="12.75" customHeight="1" x14ac:dyDescent="0.2">
      <c r="E1" s="50" t="s">
        <v>78</v>
      </c>
      <c r="F1" s="357" t="s">
        <v>98</v>
      </c>
      <c r="G1" s="357"/>
      <c r="H1" s="357"/>
    </row>
    <row r="2" spans="1:27" ht="12.75" customHeight="1" x14ac:dyDescent="0.2">
      <c r="G2" s="50" t="s">
        <v>97</v>
      </c>
      <c r="H2" s="50" t="s">
        <v>19</v>
      </c>
      <c r="Q2" s="50" t="s">
        <v>97</v>
      </c>
      <c r="R2" s="50" t="s">
        <v>19</v>
      </c>
    </row>
    <row r="3" spans="1:27" ht="12.75" customHeight="1" x14ac:dyDescent="0.2">
      <c r="B3" s="50" t="s">
        <v>100</v>
      </c>
      <c r="E3" s="50"/>
      <c r="F3" s="50"/>
      <c r="G3" s="83" t="s">
        <v>105</v>
      </c>
      <c r="H3" s="59">
        <v>4</v>
      </c>
      <c r="J3" s="357" t="s">
        <v>110</v>
      </c>
      <c r="K3" s="357"/>
      <c r="Q3" s="83" t="s">
        <v>105</v>
      </c>
      <c r="R3" s="59">
        <v>4</v>
      </c>
    </row>
    <row r="4" spans="1:27" ht="12.75" customHeight="1" x14ac:dyDescent="0.2">
      <c r="B4" s="368" t="s">
        <v>111</v>
      </c>
      <c r="C4" s="368"/>
      <c r="D4" s="368"/>
      <c r="E4" s="81"/>
      <c r="G4" s="83" t="s">
        <v>106</v>
      </c>
      <c r="H4" s="59">
        <v>3</v>
      </c>
      <c r="J4" s="368" t="s">
        <v>112</v>
      </c>
      <c r="K4" s="368"/>
      <c r="L4" s="368"/>
      <c r="M4" s="368"/>
      <c r="Q4" s="83" t="s">
        <v>106</v>
      </c>
      <c r="R4" s="59">
        <v>3</v>
      </c>
    </row>
    <row r="5" spans="1:27" x14ac:dyDescent="0.2">
      <c r="A5" s="3"/>
      <c r="B5" s="68" t="s">
        <v>104</v>
      </c>
      <c r="C5" s="3"/>
      <c r="D5" s="3"/>
      <c r="E5" s="3"/>
      <c r="F5" s="3"/>
      <c r="G5" s="83" t="s">
        <v>107</v>
      </c>
      <c r="H5" s="59">
        <v>2</v>
      </c>
      <c r="I5" s="3"/>
      <c r="J5" s="85" t="s">
        <v>117</v>
      </c>
      <c r="K5" s="3"/>
      <c r="L5" s="3"/>
      <c r="M5" s="3"/>
      <c r="N5" s="3"/>
      <c r="O5" s="85" t="s">
        <v>119</v>
      </c>
      <c r="P5" s="3"/>
      <c r="Q5" s="83" t="s">
        <v>107</v>
      </c>
      <c r="R5" s="59">
        <v>2</v>
      </c>
    </row>
    <row r="6" spans="1:27" x14ac:dyDescent="0.2">
      <c r="A6" s="3"/>
      <c r="B6" s="68" t="s">
        <v>101</v>
      </c>
      <c r="C6" s="3"/>
      <c r="D6" s="3"/>
      <c r="E6" s="85" t="s">
        <v>116</v>
      </c>
      <c r="F6" s="3"/>
      <c r="G6" s="83" t="s">
        <v>108</v>
      </c>
      <c r="H6" s="59">
        <v>1</v>
      </c>
      <c r="I6" s="3"/>
      <c r="J6" s="85" t="s">
        <v>118</v>
      </c>
      <c r="K6" s="3"/>
      <c r="L6" s="3"/>
      <c r="M6" s="3"/>
      <c r="N6" s="3"/>
      <c r="O6" s="49">
        <v>1</v>
      </c>
      <c r="P6" s="3"/>
      <c r="Q6" s="83" t="s">
        <v>108</v>
      </c>
      <c r="R6" s="59">
        <v>1</v>
      </c>
    </row>
    <row r="7" spans="1:27" x14ac:dyDescent="0.2">
      <c r="A7" s="3"/>
      <c r="B7" s="68" t="s">
        <v>102</v>
      </c>
      <c r="C7" s="68" t="s">
        <v>103</v>
      </c>
      <c r="D7" s="3"/>
      <c r="E7" s="82">
        <f>1-1/3</f>
        <v>0.66666666666666674</v>
      </c>
      <c r="F7" s="3"/>
      <c r="G7" s="83" t="s">
        <v>109</v>
      </c>
      <c r="H7" s="59">
        <v>0</v>
      </c>
      <c r="I7" s="3"/>
      <c r="J7" s="3"/>
      <c r="K7" s="3"/>
      <c r="L7" s="3"/>
      <c r="M7" s="3"/>
      <c r="N7" s="3"/>
      <c r="O7" s="3"/>
      <c r="P7" s="3"/>
      <c r="Q7" s="83" t="s">
        <v>109</v>
      </c>
      <c r="R7" s="59">
        <v>0</v>
      </c>
    </row>
    <row r="8" spans="1:27" x14ac:dyDescent="0.2">
      <c r="A8" s="3"/>
      <c r="B8" s="3"/>
      <c r="C8" s="13"/>
      <c r="D8" s="13"/>
      <c r="E8" s="13"/>
      <c r="F8" s="13"/>
      <c r="G8" s="21" t="s">
        <v>9</v>
      </c>
      <c r="H8" s="63" t="s">
        <v>10</v>
      </c>
      <c r="I8" s="63"/>
      <c r="J8" s="63"/>
      <c r="K8" s="63"/>
      <c r="L8" s="63"/>
      <c r="M8" s="3"/>
      <c r="N8" s="68" t="s">
        <v>97</v>
      </c>
      <c r="O8" s="68" t="s">
        <v>96</v>
      </c>
      <c r="P8" s="68" t="s">
        <v>79</v>
      </c>
      <c r="Q8" s="50" t="s">
        <v>3</v>
      </c>
      <c r="W8" s="50" t="s">
        <v>79</v>
      </c>
      <c r="X8" s="50" t="s">
        <v>3</v>
      </c>
    </row>
    <row r="9" spans="1:27" ht="38.25" customHeight="1" x14ac:dyDescent="0.2">
      <c r="A9" s="3"/>
      <c r="B9" s="23"/>
      <c r="C9" s="383" t="s">
        <v>11</v>
      </c>
      <c r="D9" s="384"/>
      <c r="E9" s="384"/>
      <c r="F9" s="385"/>
      <c r="G9" s="16"/>
      <c r="H9" s="85" t="s">
        <v>452</v>
      </c>
      <c r="I9" s="3"/>
      <c r="J9" s="3"/>
      <c r="K9" s="3"/>
      <c r="L9" s="3"/>
      <c r="M9" s="3"/>
      <c r="N9" s="15">
        <f>1-(1/3)</f>
        <v>0.66666666666666674</v>
      </c>
      <c r="O9" s="63">
        <v>3</v>
      </c>
      <c r="P9" s="49">
        <v>0.5</v>
      </c>
      <c r="Q9" s="36">
        <f>O9*P9</f>
        <v>1.5</v>
      </c>
      <c r="U9" s="50" t="s">
        <v>90</v>
      </c>
      <c r="V9" s="77">
        <f>Criteria1.1.1!AB12</f>
        <v>3.333333333333333</v>
      </c>
      <c r="W9" s="81">
        <v>0.5</v>
      </c>
      <c r="X9" s="78">
        <f>V9*W9</f>
        <v>1.6666666666666665</v>
      </c>
      <c r="Y9" s="379" t="s">
        <v>115</v>
      </c>
      <c r="Z9" s="379"/>
      <c r="AA9" s="101">
        <f>X9+X10</f>
        <v>3.1666666666666665</v>
      </c>
    </row>
    <row r="10" spans="1:27" ht="47.25" customHeight="1" x14ac:dyDescent="0.2">
      <c r="A10" s="9"/>
      <c r="B10" s="22" t="s">
        <v>12</v>
      </c>
      <c r="C10" s="206" t="s">
        <v>502</v>
      </c>
      <c r="D10" s="206" t="s">
        <v>503</v>
      </c>
      <c r="E10" s="206" t="s">
        <v>504</v>
      </c>
      <c r="F10" s="206" t="s">
        <v>505</v>
      </c>
      <c r="G10" s="16"/>
      <c r="H10" s="80" t="s">
        <v>99</v>
      </c>
      <c r="I10" s="14"/>
      <c r="J10" s="14"/>
      <c r="K10" s="14"/>
      <c r="L10" s="14"/>
      <c r="M10" s="14"/>
      <c r="N10" s="14"/>
      <c r="O10" s="3"/>
      <c r="Q10" s="36"/>
      <c r="U10" s="50" t="s">
        <v>114</v>
      </c>
      <c r="V10">
        <f>T11</f>
        <v>3</v>
      </c>
      <c r="W10" s="81">
        <v>0.5</v>
      </c>
      <c r="X10" s="78">
        <f>V10*W10</f>
        <v>1.5</v>
      </c>
    </row>
    <row r="11" spans="1:27" x14ac:dyDescent="0.2">
      <c r="A11" s="9"/>
      <c r="B11" s="290" t="s">
        <v>498</v>
      </c>
      <c r="C11" s="291" t="s">
        <v>13</v>
      </c>
      <c r="D11" s="291" t="s">
        <v>13</v>
      </c>
      <c r="E11" s="291" t="s">
        <v>13</v>
      </c>
      <c r="F11" s="6"/>
      <c r="G11" s="12" t="s">
        <v>14</v>
      </c>
      <c r="H11" s="16" t="s">
        <v>15</v>
      </c>
      <c r="I11" s="3"/>
      <c r="J11" s="3"/>
      <c r="K11" s="3"/>
      <c r="L11" s="3"/>
      <c r="M11" s="3"/>
      <c r="N11" s="3"/>
      <c r="O11" s="3"/>
      <c r="Q11" s="36"/>
      <c r="R11" s="68" t="s">
        <v>113</v>
      </c>
      <c r="T11" s="103">
        <f>Q9+Q13</f>
        <v>3</v>
      </c>
    </row>
    <row r="12" spans="1:27" x14ac:dyDescent="0.2">
      <c r="A12" s="9"/>
      <c r="B12" s="290" t="s">
        <v>500</v>
      </c>
      <c r="C12" s="291" t="s">
        <v>13</v>
      </c>
      <c r="D12" s="291" t="s">
        <v>13</v>
      </c>
      <c r="E12" s="291" t="s">
        <v>13</v>
      </c>
      <c r="F12" s="291" t="s">
        <v>13</v>
      </c>
      <c r="G12" s="16"/>
      <c r="H12" s="3" t="s">
        <v>16</v>
      </c>
      <c r="I12" s="3"/>
      <c r="J12" s="3"/>
      <c r="K12" s="3"/>
      <c r="L12" s="3"/>
      <c r="M12" s="3"/>
      <c r="N12" s="68" t="s">
        <v>97</v>
      </c>
      <c r="O12" s="68" t="s">
        <v>95</v>
      </c>
      <c r="P12" s="68" t="s">
        <v>79</v>
      </c>
      <c r="Q12" s="35" t="s">
        <v>3</v>
      </c>
    </row>
    <row r="13" spans="1:27" x14ac:dyDescent="0.2">
      <c r="A13" s="9"/>
      <c r="B13" s="7"/>
      <c r="C13" s="6"/>
      <c r="D13" s="6"/>
      <c r="E13" s="6"/>
      <c r="F13" s="6"/>
      <c r="G13" s="16"/>
      <c r="H13" s="3" t="s">
        <v>17</v>
      </c>
      <c r="I13" s="3"/>
      <c r="J13" s="3"/>
      <c r="K13" s="3"/>
      <c r="L13" s="3"/>
      <c r="M13" s="3"/>
      <c r="N13" s="49">
        <v>1</v>
      </c>
      <c r="O13" s="62">
        <v>3</v>
      </c>
      <c r="P13" s="49">
        <v>0.5</v>
      </c>
      <c r="Q13" s="36">
        <f>O13*P13</f>
        <v>1.5</v>
      </c>
    </row>
    <row r="14" spans="1:27" x14ac:dyDescent="0.2">
      <c r="A14" s="3"/>
      <c r="B14" s="10"/>
      <c r="C14" s="10"/>
      <c r="D14" s="10"/>
      <c r="E14" s="10"/>
      <c r="F14" s="10"/>
      <c r="G14" s="3"/>
      <c r="H14" s="3"/>
      <c r="I14" s="3"/>
      <c r="J14" s="3"/>
      <c r="K14" s="3"/>
      <c r="L14" s="3"/>
      <c r="M14" s="3"/>
      <c r="N14" s="3"/>
      <c r="O14" s="3"/>
      <c r="P14" s="3"/>
      <c r="Q14" s="36"/>
    </row>
    <row r="15" spans="1:27" x14ac:dyDescent="0.2">
      <c r="A15" s="3"/>
      <c r="B15" s="3"/>
      <c r="C15" s="3"/>
      <c r="D15" s="3"/>
      <c r="E15" s="3"/>
      <c r="F15" s="3"/>
      <c r="G15" s="3"/>
      <c r="H15" s="3"/>
      <c r="I15" s="3"/>
      <c r="J15" s="3"/>
      <c r="K15" s="3"/>
      <c r="L15" s="3"/>
      <c r="M15" s="3"/>
      <c r="N15" s="3"/>
      <c r="O15" s="3"/>
      <c r="P15" s="3"/>
    </row>
    <row r="16" spans="1:27" x14ac:dyDescent="0.2">
      <c r="A16" s="3"/>
      <c r="B16" s="3"/>
      <c r="C16" s="3"/>
      <c r="D16" s="3"/>
      <c r="E16" s="3"/>
      <c r="F16" s="3"/>
      <c r="G16" s="3"/>
      <c r="H16" s="3"/>
      <c r="I16" s="3"/>
      <c r="J16" s="3"/>
      <c r="K16" s="3"/>
      <c r="L16" s="3"/>
      <c r="M16" s="3"/>
      <c r="N16" s="3"/>
      <c r="O16" s="3"/>
      <c r="P16" s="3"/>
    </row>
    <row r="17" spans="1:28" x14ac:dyDescent="0.2">
      <c r="A17" s="3"/>
      <c r="B17" s="3"/>
      <c r="C17" s="3"/>
      <c r="D17" s="3"/>
      <c r="E17" s="3"/>
      <c r="F17" s="3"/>
      <c r="G17" s="3"/>
      <c r="H17" s="3"/>
      <c r="I17" s="3"/>
      <c r="J17" s="3"/>
      <c r="K17" s="3"/>
      <c r="L17" s="3"/>
      <c r="M17" s="3"/>
      <c r="N17" s="3"/>
      <c r="O17" s="3"/>
      <c r="P17" s="3"/>
    </row>
    <row r="18" spans="1:28" x14ac:dyDescent="0.2">
      <c r="A18" s="3"/>
      <c r="B18" s="3"/>
      <c r="C18" s="3"/>
      <c r="D18" s="3"/>
      <c r="E18" s="3"/>
      <c r="F18" s="3"/>
      <c r="G18" s="3"/>
      <c r="H18" s="3"/>
      <c r="I18" s="3"/>
      <c r="J18" s="3"/>
      <c r="K18" s="3"/>
      <c r="L18" s="3"/>
      <c r="M18" s="3"/>
      <c r="N18" s="3"/>
      <c r="O18" s="3"/>
      <c r="P18" s="3"/>
    </row>
    <row r="19" spans="1:28" x14ac:dyDescent="0.2">
      <c r="A19" s="3"/>
      <c r="B19" s="3"/>
      <c r="C19" s="207"/>
      <c r="D19" s="207"/>
      <c r="E19" s="207"/>
      <c r="F19" s="207"/>
      <c r="G19" s="3"/>
      <c r="H19" s="3"/>
      <c r="I19" s="3"/>
      <c r="J19" s="3"/>
      <c r="K19" s="3"/>
      <c r="L19" s="3"/>
      <c r="M19" s="3"/>
      <c r="N19" s="3"/>
      <c r="O19" s="3"/>
      <c r="P19" s="3"/>
    </row>
    <row r="20" spans="1:28" x14ac:dyDescent="0.2">
      <c r="A20" s="3"/>
      <c r="B20" s="23"/>
      <c r="C20" s="386" t="s">
        <v>508</v>
      </c>
      <c r="D20" s="387"/>
      <c r="E20" s="387"/>
      <c r="F20" s="387"/>
      <c r="G20" s="387"/>
      <c r="H20" s="21" t="s">
        <v>9</v>
      </c>
      <c r="I20" s="3" t="s">
        <v>10</v>
      </c>
      <c r="J20" s="3"/>
      <c r="K20" s="3"/>
      <c r="L20" s="3"/>
      <c r="M20" s="3"/>
      <c r="N20" s="3"/>
      <c r="O20" s="68" t="s">
        <v>97</v>
      </c>
      <c r="P20" s="68" t="s">
        <v>96</v>
      </c>
      <c r="Q20" s="68" t="s">
        <v>79</v>
      </c>
      <c r="R20" s="50" t="s">
        <v>3</v>
      </c>
      <c r="X20" s="50" t="s">
        <v>79</v>
      </c>
      <c r="Y20" s="50" t="s">
        <v>3</v>
      </c>
    </row>
    <row r="21" spans="1:28" ht="57.75" customHeight="1" x14ac:dyDescent="0.2">
      <c r="A21" s="9"/>
      <c r="B21" s="22" t="s">
        <v>12</v>
      </c>
      <c r="C21" s="206" t="s">
        <v>473</v>
      </c>
      <c r="D21" s="206" t="s">
        <v>474</v>
      </c>
      <c r="E21" s="206" t="s">
        <v>475</v>
      </c>
      <c r="F21" s="206" t="s">
        <v>476</v>
      </c>
      <c r="G21" s="206" t="s">
        <v>477</v>
      </c>
      <c r="H21" s="16"/>
      <c r="I21" s="85" t="s">
        <v>452</v>
      </c>
      <c r="J21" s="3"/>
      <c r="K21" s="3"/>
      <c r="L21" s="3"/>
      <c r="M21" s="3"/>
      <c r="N21" s="3"/>
      <c r="O21" s="15">
        <f>1-(1/3)</f>
        <v>0.66666666666666674</v>
      </c>
      <c r="P21" s="63">
        <v>2</v>
      </c>
      <c r="Q21" s="49">
        <v>0.5</v>
      </c>
      <c r="R21" s="202">
        <f>P21*Q21</f>
        <v>1</v>
      </c>
      <c r="V21" s="50" t="s">
        <v>90</v>
      </c>
      <c r="W21" s="77">
        <f>Criteria1.1.1!AB24</f>
        <v>2.3333333333333335</v>
      </c>
      <c r="X21" s="81">
        <v>0.5</v>
      </c>
      <c r="Y21" s="78">
        <f>W21*X21</f>
        <v>1.1666666666666667</v>
      </c>
      <c r="Z21" s="202" t="s">
        <v>115</v>
      </c>
      <c r="AA21" s="202"/>
      <c r="AB21" s="101">
        <f>Y21+Y22</f>
        <v>2.166666666666667</v>
      </c>
    </row>
    <row r="22" spans="1:28" ht="25.5" x14ac:dyDescent="0.2">
      <c r="A22" s="9"/>
      <c r="B22" s="290" t="s">
        <v>550</v>
      </c>
      <c r="C22" s="6"/>
      <c r="D22" s="6"/>
      <c r="E22" s="291" t="s">
        <v>13</v>
      </c>
      <c r="F22" s="18"/>
      <c r="G22" s="208"/>
      <c r="H22" s="16"/>
      <c r="I22" s="80" t="s">
        <v>99</v>
      </c>
      <c r="J22" s="14"/>
      <c r="K22" s="14"/>
      <c r="L22" s="14"/>
      <c r="M22" s="14"/>
      <c r="N22" s="14"/>
      <c r="O22" s="14"/>
      <c r="P22" s="3"/>
      <c r="R22" s="202"/>
      <c r="V22" s="50" t="s">
        <v>114</v>
      </c>
      <c r="W22">
        <f>U23</f>
        <v>2</v>
      </c>
      <c r="X22" s="81">
        <v>0.5</v>
      </c>
      <c r="Y22" s="78">
        <f>W22*X22</f>
        <v>1</v>
      </c>
    </row>
    <row r="23" spans="1:28" x14ac:dyDescent="0.2">
      <c r="A23" s="9"/>
      <c r="B23" s="290" t="s">
        <v>6</v>
      </c>
      <c r="C23" s="6"/>
      <c r="D23" s="291" t="s">
        <v>13</v>
      </c>
      <c r="E23" s="41"/>
      <c r="F23" s="6"/>
      <c r="G23" s="41"/>
      <c r="H23" s="12" t="s">
        <v>14</v>
      </c>
      <c r="I23" s="16" t="s">
        <v>15</v>
      </c>
      <c r="J23" s="3"/>
      <c r="K23" s="3"/>
      <c r="L23" s="3"/>
      <c r="M23" s="3"/>
      <c r="N23" s="3"/>
      <c r="O23" s="3"/>
      <c r="P23" s="3"/>
      <c r="R23" s="202"/>
      <c r="S23" s="68" t="s">
        <v>113</v>
      </c>
      <c r="U23" s="103">
        <f>R21+R25</f>
        <v>2</v>
      </c>
    </row>
    <row r="24" spans="1:28" x14ac:dyDescent="0.2">
      <c r="A24" s="9"/>
      <c r="B24" s="290" t="s">
        <v>555</v>
      </c>
      <c r="C24" s="6"/>
      <c r="D24" s="6"/>
      <c r="E24" s="41"/>
      <c r="F24" s="6"/>
      <c r="G24" s="41"/>
      <c r="H24" s="16"/>
      <c r="I24" s="3" t="s">
        <v>16</v>
      </c>
      <c r="J24" s="3"/>
      <c r="K24" s="3"/>
      <c r="L24" s="3"/>
      <c r="M24" s="3"/>
      <c r="N24" s="3"/>
      <c r="O24" s="68" t="s">
        <v>97</v>
      </c>
      <c r="P24" s="68" t="s">
        <v>95</v>
      </c>
      <c r="Q24" s="68" t="s">
        <v>79</v>
      </c>
      <c r="R24" s="201" t="s">
        <v>3</v>
      </c>
    </row>
    <row r="25" spans="1:28" x14ac:dyDescent="0.2">
      <c r="A25" s="9"/>
      <c r="B25" s="290" t="s">
        <v>557</v>
      </c>
      <c r="C25" s="291" t="s">
        <v>13</v>
      </c>
      <c r="D25" s="6"/>
      <c r="E25" s="291" t="s">
        <v>13</v>
      </c>
      <c r="F25" s="291" t="s">
        <v>13</v>
      </c>
      <c r="G25" s="41"/>
      <c r="H25" s="16"/>
      <c r="I25" s="3" t="s">
        <v>17</v>
      </c>
      <c r="J25" s="3"/>
      <c r="K25" s="3"/>
      <c r="L25" s="3"/>
      <c r="M25" s="3"/>
      <c r="N25" s="3"/>
      <c r="O25" s="49">
        <v>1</v>
      </c>
      <c r="P25" s="62">
        <v>2</v>
      </c>
      <c r="Q25" s="49">
        <v>0.5</v>
      </c>
      <c r="R25" s="202">
        <f>P25*Q25</f>
        <v>1</v>
      </c>
    </row>
    <row r="26" spans="1:28" x14ac:dyDescent="0.2">
      <c r="A26" s="9"/>
      <c r="B26" s="290" t="s">
        <v>559</v>
      </c>
      <c r="C26" s="6"/>
      <c r="D26" s="291" t="s">
        <v>13</v>
      </c>
      <c r="E26" s="291" t="s">
        <v>13</v>
      </c>
      <c r="F26" s="41"/>
      <c r="G26" s="6"/>
      <c r="H26" s="16"/>
      <c r="I26" s="3"/>
      <c r="J26" s="3"/>
      <c r="K26" s="3"/>
      <c r="L26" s="3"/>
      <c r="M26" s="3"/>
      <c r="N26" s="3"/>
      <c r="O26" s="3"/>
      <c r="P26" s="3"/>
      <c r="Q26" s="3"/>
    </row>
    <row r="27" spans="1:28" x14ac:dyDescent="0.2">
      <c r="A27" s="9"/>
      <c r="B27" s="290" t="s">
        <v>563</v>
      </c>
      <c r="C27" s="6"/>
      <c r="D27" s="41"/>
      <c r="E27" s="41"/>
      <c r="F27" s="41"/>
      <c r="G27" s="6"/>
      <c r="H27" s="3"/>
      <c r="I27" s="3"/>
      <c r="J27" s="3"/>
      <c r="K27" s="3"/>
      <c r="L27" s="3"/>
      <c r="M27" s="3"/>
      <c r="N27" s="3"/>
      <c r="O27" s="3"/>
      <c r="P27" s="3"/>
    </row>
    <row r="28" spans="1:28" x14ac:dyDescent="0.2">
      <c r="A28" s="9"/>
      <c r="B28" s="315" t="s">
        <v>5</v>
      </c>
      <c r="C28" s="41"/>
      <c r="D28" s="41"/>
      <c r="E28" s="41"/>
      <c r="F28" s="41"/>
      <c r="G28" s="6"/>
      <c r="H28" s="3"/>
      <c r="I28" s="3"/>
      <c r="J28" s="3"/>
      <c r="K28" s="3"/>
      <c r="L28" s="3"/>
      <c r="M28" s="3"/>
      <c r="N28" s="3"/>
      <c r="O28" s="3"/>
      <c r="P28" s="3"/>
    </row>
    <row r="29" spans="1:28" x14ac:dyDescent="0.2">
      <c r="A29" s="3"/>
      <c r="B29" s="315" t="s">
        <v>568</v>
      </c>
      <c r="C29" s="41"/>
      <c r="D29" s="291" t="s">
        <v>13</v>
      </c>
      <c r="E29" s="291" t="s">
        <v>13</v>
      </c>
      <c r="F29" s="6"/>
      <c r="G29" s="6"/>
      <c r="H29" s="3"/>
      <c r="I29" s="3"/>
      <c r="J29" s="3"/>
      <c r="K29" s="3"/>
      <c r="L29" s="3"/>
      <c r="M29" s="3"/>
      <c r="N29" s="3"/>
      <c r="O29" s="3"/>
      <c r="P29" s="3"/>
    </row>
    <row r="30" spans="1:28" x14ac:dyDescent="0.2">
      <c r="A30" s="3"/>
      <c r="B30" s="7"/>
      <c r="C30" s="6"/>
      <c r="D30" s="41"/>
      <c r="E30" s="41"/>
      <c r="F30" s="6"/>
      <c r="G30" s="6"/>
      <c r="H30" s="3"/>
      <c r="I30" s="3"/>
      <c r="J30" s="3"/>
      <c r="K30" s="3"/>
      <c r="L30" s="3"/>
      <c r="M30" s="3"/>
      <c r="N30" s="3"/>
      <c r="O30" s="3"/>
      <c r="P30" s="3"/>
    </row>
    <row r="31" spans="1:28" x14ac:dyDescent="0.2">
      <c r="A31" s="3"/>
      <c r="B31" s="7"/>
      <c r="C31" s="6"/>
      <c r="D31" s="6"/>
      <c r="E31" s="6"/>
      <c r="F31" s="6"/>
      <c r="G31" s="6"/>
      <c r="H31" s="3"/>
      <c r="I31" s="3"/>
      <c r="J31" s="3"/>
      <c r="K31" s="3"/>
      <c r="L31" s="3"/>
      <c r="M31" s="3"/>
      <c r="N31" s="3"/>
      <c r="O31" s="3"/>
      <c r="P31" s="3"/>
    </row>
    <row r="32" spans="1:28" x14ac:dyDescent="0.2">
      <c r="A32" s="3"/>
      <c r="B32" s="3"/>
      <c r="C32" s="13"/>
      <c r="D32" s="13"/>
      <c r="E32" s="13"/>
      <c r="F32" s="13"/>
      <c r="G32" s="1"/>
      <c r="H32" s="3"/>
      <c r="I32" s="3"/>
      <c r="J32" s="3"/>
      <c r="K32" s="3"/>
      <c r="L32" s="3"/>
      <c r="M32" s="3"/>
      <c r="N32" s="3"/>
      <c r="O32" s="3"/>
      <c r="P32" s="3"/>
    </row>
    <row r="33" spans="1:30" x14ac:dyDescent="0.2">
      <c r="A33" s="3"/>
      <c r="B33" s="23"/>
      <c r="C33" s="380" t="s">
        <v>18</v>
      </c>
      <c r="D33" s="381"/>
      <c r="E33" s="381"/>
      <c r="F33" s="381"/>
      <c r="G33" s="381"/>
      <c r="H33" s="382"/>
      <c r="I33" s="3"/>
      <c r="J33" s="3"/>
      <c r="K33" s="3"/>
      <c r="L33" s="3"/>
      <c r="M33" s="3"/>
      <c r="N33" s="3"/>
      <c r="O33" s="3"/>
      <c r="P33" s="3"/>
    </row>
    <row r="34" spans="1:30" ht="60" x14ac:dyDescent="0.2">
      <c r="A34" s="3"/>
      <c r="B34" s="22" t="str">
        <f>B21</f>
        <v>Subsector/priorities</v>
      </c>
      <c r="C34" s="206" t="s">
        <v>512</v>
      </c>
      <c r="D34" s="206" t="s">
        <v>513</v>
      </c>
      <c r="E34" s="206" t="s">
        <v>514</v>
      </c>
      <c r="F34" s="206" t="s">
        <v>515</v>
      </c>
      <c r="G34" s="206" t="s">
        <v>516</v>
      </c>
      <c r="H34" s="206" t="s">
        <v>517</v>
      </c>
      <c r="I34" s="16"/>
      <c r="J34" s="21" t="s">
        <v>9</v>
      </c>
      <c r="K34" s="3" t="s">
        <v>10</v>
      </c>
      <c r="L34" s="3"/>
      <c r="M34" s="3"/>
      <c r="N34" s="3"/>
      <c r="O34" s="3"/>
      <c r="P34" s="3"/>
      <c r="Q34" s="68" t="s">
        <v>97</v>
      </c>
      <c r="R34" s="68" t="s">
        <v>96</v>
      </c>
      <c r="S34" s="68" t="s">
        <v>79</v>
      </c>
      <c r="T34" s="50" t="s">
        <v>3</v>
      </c>
      <c r="Z34" s="50" t="s">
        <v>79</v>
      </c>
      <c r="AA34" s="50" t="s">
        <v>3</v>
      </c>
    </row>
    <row r="35" spans="1:30" ht="16.5" customHeight="1" x14ac:dyDescent="0.2">
      <c r="A35" s="9"/>
      <c r="B35" s="295" t="s">
        <v>511</v>
      </c>
      <c r="C35" s="291" t="s">
        <v>13</v>
      </c>
      <c r="D35" s="291" t="s">
        <v>13</v>
      </c>
      <c r="E35" s="291" t="s">
        <v>13</v>
      </c>
      <c r="F35" s="291" t="s">
        <v>13</v>
      </c>
      <c r="G35" s="291" t="s">
        <v>13</v>
      </c>
      <c r="H35" s="291" t="s">
        <v>13</v>
      </c>
      <c r="I35" s="16"/>
      <c r="J35" s="16"/>
      <c r="K35" s="85" t="s">
        <v>452</v>
      </c>
      <c r="L35" s="188"/>
      <c r="M35" s="188"/>
      <c r="N35" s="188"/>
      <c r="O35" s="188"/>
      <c r="P35" s="188"/>
      <c r="Q35" s="15">
        <v>1</v>
      </c>
      <c r="R35" s="63">
        <v>4</v>
      </c>
      <c r="S35" s="49">
        <v>0.5</v>
      </c>
      <c r="T35" s="176">
        <f>R35*S35</f>
        <v>2</v>
      </c>
      <c r="X35" s="50" t="s">
        <v>90</v>
      </c>
      <c r="Y35" s="77">
        <f>Criteria1.1.1!AB37</f>
        <v>1.3333333333333335</v>
      </c>
      <c r="Z35" s="81">
        <v>0.5</v>
      </c>
      <c r="AA35" s="78">
        <f>Y35*Z35</f>
        <v>0.66666666666666674</v>
      </c>
      <c r="AB35" s="379" t="s">
        <v>115</v>
      </c>
      <c r="AC35" s="379"/>
      <c r="AD35" s="101">
        <f>AA35+AA36</f>
        <v>2.666666666666667</v>
      </c>
    </row>
    <row r="36" spans="1:30" x14ac:dyDescent="0.2">
      <c r="A36" s="9"/>
      <c r="B36" s="7"/>
      <c r="C36" s="6"/>
      <c r="D36" s="6"/>
      <c r="E36" s="6"/>
      <c r="F36" s="6"/>
      <c r="G36" s="6"/>
      <c r="H36" s="6"/>
      <c r="I36" s="16"/>
      <c r="J36" s="16"/>
      <c r="K36" s="80" t="s">
        <v>99</v>
      </c>
      <c r="L36" s="14"/>
      <c r="M36" s="14"/>
      <c r="N36" s="14"/>
      <c r="O36" s="14"/>
      <c r="P36" s="14"/>
      <c r="Q36" s="14"/>
      <c r="R36" s="3"/>
      <c r="T36" s="176"/>
      <c r="X36" s="50" t="s">
        <v>114</v>
      </c>
      <c r="Y36">
        <f>W37</f>
        <v>4</v>
      </c>
      <c r="Z36" s="81">
        <v>0.5</v>
      </c>
      <c r="AA36" s="78">
        <f>Y36*Z36</f>
        <v>2</v>
      </c>
    </row>
    <row r="37" spans="1:30" x14ac:dyDescent="0.2">
      <c r="A37" s="9"/>
      <c r="B37" s="7"/>
      <c r="C37" s="6"/>
      <c r="D37" s="6"/>
      <c r="E37" s="6"/>
      <c r="F37" s="6"/>
      <c r="G37" s="6"/>
      <c r="H37" s="6"/>
      <c r="I37" s="16"/>
      <c r="J37" s="12" t="s">
        <v>14</v>
      </c>
      <c r="K37" s="16" t="s">
        <v>15</v>
      </c>
      <c r="L37" s="3"/>
      <c r="M37" s="3"/>
      <c r="N37" s="3"/>
      <c r="O37" s="3"/>
      <c r="P37" s="3"/>
      <c r="Q37" s="3"/>
      <c r="R37" s="3"/>
      <c r="T37" s="176"/>
      <c r="U37" s="68" t="s">
        <v>113</v>
      </c>
      <c r="W37" s="103">
        <f>T35+T39</f>
        <v>4</v>
      </c>
    </row>
    <row r="38" spans="1:30" x14ac:dyDescent="0.2">
      <c r="A38" s="9"/>
      <c r="B38" s="7"/>
      <c r="C38" s="6"/>
      <c r="D38" s="6"/>
      <c r="E38" s="6"/>
      <c r="F38" s="6"/>
      <c r="G38" s="6"/>
      <c r="H38" s="6"/>
      <c r="I38" s="16"/>
      <c r="J38" s="16"/>
      <c r="K38" s="3" t="s">
        <v>16</v>
      </c>
      <c r="L38" s="3"/>
      <c r="M38" s="3"/>
      <c r="N38" s="3"/>
      <c r="O38" s="3"/>
      <c r="P38" s="3"/>
      <c r="Q38" s="68" t="s">
        <v>97</v>
      </c>
      <c r="R38" s="68" t="s">
        <v>95</v>
      </c>
      <c r="S38" s="68" t="s">
        <v>79</v>
      </c>
      <c r="T38" s="175" t="s">
        <v>3</v>
      </c>
    </row>
    <row r="39" spans="1:30" x14ac:dyDescent="0.2">
      <c r="A39" s="9"/>
      <c r="B39" s="7"/>
      <c r="C39" s="6"/>
      <c r="D39" s="6"/>
      <c r="E39" s="6"/>
      <c r="F39" s="6"/>
      <c r="G39" s="6"/>
      <c r="H39" s="6"/>
      <c r="I39" s="16"/>
      <c r="J39" s="16"/>
      <c r="K39" s="85" t="s">
        <v>447</v>
      </c>
      <c r="L39" s="3"/>
      <c r="M39" s="3"/>
      <c r="N39" s="3"/>
      <c r="O39" s="3"/>
      <c r="P39" s="3"/>
      <c r="Q39" s="49">
        <f>1-1/6</f>
        <v>0.83333333333333337</v>
      </c>
      <c r="R39" s="62">
        <v>4</v>
      </c>
      <c r="S39" s="49">
        <v>0.5</v>
      </c>
      <c r="T39" s="176">
        <f>R39*S39</f>
        <v>2</v>
      </c>
    </row>
    <row r="40" spans="1:30" x14ac:dyDescent="0.2">
      <c r="A40" s="9"/>
      <c r="B40" s="7"/>
      <c r="C40" s="6"/>
      <c r="D40" s="6"/>
      <c r="E40" s="6"/>
      <c r="F40" s="6"/>
      <c r="G40" s="6"/>
      <c r="H40" s="6"/>
      <c r="I40" s="16"/>
      <c r="J40" s="16"/>
      <c r="K40" s="3"/>
      <c r="L40" s="3"/>
      <c r="M40" s="3"/>
      <c r="N40" s="3"/>
      <c r="O40" s="3"/>
      <c r="P40" s="3"/>
      <c r="Q40" s="3"/>
      <c r="R40" s="3"/>
      <c r="S40" s="3"/>
    </row>
    <row r="41" spans="1:30" x14ac:dyDescent="0.2">
      <c r="A41" s="9"/>
      <c r="B41" s="7"/>
      <c r="C41" s="6"/>
      <c r="D41" s="6"/>
      <c r="E41" s="6"/>
      <c r="F41" s="6"/>
      <c r="G41" s="6"/>
      <c r="H41" s="6"/>
      <c r="I41" s="16"/>
      <c r="J41" s="16"/>
      <c r="K41" s="3"/>
      <c r="L41" s="3"/>
      <c r="M41" s="3"/>
      <c r="N41" s="3"/>
      <c r="O41" s="3"/>
      <c r="P41" s="3"/>
      <c r="Q41" s="3"/>
      <c r="R41" s="3"/>
      <c r="S41" s="3"/>
    </row>
    <row r="42" spans="1:30" x14ac:dyDescent="0.2">
      <c r="A42" s="9"/>
      <c r="B42" s="7"/>
      <c r="C42" s="6"/>
      <c r="D42" s="6"/>
      <c r="E42" s="6"/>
      <c r="F42" s="6"/>
      <c r="G42" s="6"/>
      <c r="H42" s="6"/>
      <c r="I42" s="16"/>
      <c r="J42" s="16"/>
      <c r="K42" s="3"/>
      <c r="L42" s="3"/>
      <c r="M42" s="3"/>
      <c r="N42" s="3"/>
      <c r="O42" s="3"/>
      <c r="P42" s="3"/>
      <c r="Q42" s="3"/>
      <c r="R42" s="3"/>
      <c r="S42" s="3"/>
    </row>
    <row r="43" spans="1:30" x14ac:dyDescent="0.2">
      <c r="A43" s="9"/>
      <c r="B43" s="10"/>
      <c r="C43" s="4"/>
      <c r="D43" s="2"/>
      <c r="E43" s="10"/>
      <c r="F43" s="10"/>
      <c r="G43" s="10"/>
      <c r="H43" s="3"/>
      <c r="I43" s="10"/>
      <c r="J43" s="10"/>
      <c r="K43" s="10"/>
      <c r="L43" s="10"/>
      <c r="M43" s="3"/>
      <c r="N43" s="3"/>
      <c r="O43" s="3"/>
      <c r="P43" s="3"/>
    </row>
    <row r="44" spans="1:30" x14ac:dyDescent="0.2">
      <c r="A44" s="3"/>
      <c r="B44" s="3"/>
      <c r="C44" s="3"/>
      <c r="D44" s="3"/>
      <c r="E44" s="3"/>
      <c r="F44" s="3"/>
      <c r="G44" s="3"/>
      <c r="H44" s="3"/>
      <c r="I44" s="3"/>
      <c r="J44" s="3"/>
      <c r="K44" s="24"/>
      <c r="L44" s="24"/>
      <c r="M44" s="3"/>
      <c r="N44" s="3"/>
      <c r="O44" s="3"/>
      <c r="P44" s="3"/>
    </row>
    <row r="45" spans="1:30" x14ac:dyDescent="0.2">
      <c r="A45" s="3"/>
      <c r="B45" s="3"/>
      <c r="C45" s="1"/>
      <c r="D45" s="1"/>
      <c r="E45" s="1"/>
      <c r="F45" s="3"/>
      <c r="G45" s="3"/>
      <c r="H45" s="3"/>
      <c r="I45" s="3"/>
      <c r="J45" s="3"/>
      <c r="K45" s="3"/>
      <c r="L45" s="3"/>
      <c r="M45" s="3"/>
      <c r="N45" s="3"/>
      <c r="O45" s="3"/>
      <c r="P45" s="3"/>
    </row>
    <row r="46" spans="1:30" x14ac:dyDescent="0.2">
      <c r="A46" s="3"/>
      <c r="B46" s="23"/>
      <c r="C46" s="337" t="s">
        <v>534</v>
      </c>
      <c r="D46" s="338"/>
      <c r="E46" s="338"/>
      <c r="F46" s="3"/>
      <c r="G46" s="3"/>
      <c r="H46" s="3"/>
      <c r="I46" s="3"/>
      <c r="J46" s="3"/>
      <c r="K46" s="3"/>
      <c r="L46" s="3"/>
      <c r="M46" s="3"/>
      <c r="N46" s="3"/>
      <c r="O46" s="3"/>
      <c r="P46" s="3"/>
    </row>
    <row r="47" spans="1:30" x14ac:dyDescent="0.2">
      <c r="A47" s="3"/>
      <c r="B47" s="22" t="str">
        <f>B34</f>
        <v>Subsector/priorities</v>
      </c>
      <c r="C47" s="5"/>
      <c r="D47" s="5"/>
      <c r="E47" s="5"/>
      <c r="F47" s="16"/>
      <c r="G47" s="3"/>
      <c r="H47" s="3"/>
      <c r="I47" s="3"/>
      <c r="J47" s="3"/>
      <c r="K47" s="3"/>
      <c r="L47" s="3"/>
      <c r="M47" s="3"/>
      <c r="N47" s="3"/>
      <c r="O47" s="3"/>
      <c r="P47" s="3"/>
    </row>
    <row r="48" spans="1:30" ht="14.25" customHeight="1" x14ac:dyDescent="0.2">
      <c r="A48" s="9"/>
      <c r="B48" s="7" t="str">
        <f>Criteria1.1.1!C41</f>
        <v>Education</v>
      </c>
      <c r="C48" s="6"/>
      <c r="D48" s="6"/>
      <c r="E48" s="6"/>
      <c r="F48" s="16"/>
      <c r="G48" s="21" t="s">
        <v>9</v>
      </c>
      <c r="H48" s="3"/>
      <c r="I48" s="3"/>
      <c r="J48" s="3"/>
      <c r="K48" s="3"/>
      <c r="L48" s="3"/>
      <c r="M48" s="3"/>
      <c r="N48" s="3"/>
      <c r="O48" s="3"/>
      <c r="P48" s="3"/>
    </row>
    <row r="49" spans="1:38" x14ac:dyDescent="0.2">
      <c r="A49" s="9"/>
      <c r="B49" s="7" t="str">
        <f>Criteria1.1.1!C42</f>
        <v>Social inclusion</v>
      </c>
      <c r="C49" s="6"/>
      <c r="D49" s="6"/>
      <c r="E49" s="6"/>
      <c r="F49" s="16"/>
      <c r="G49" s="16"/>
      <c r="H49" s="3" t="s">
        <v>10</v>
      </c>
      <c r="I49" s="3"/>
      <c r="J49" s="3"/>
      <c r="K49" s="3"/>
      <c r="L49" s="3"/>
      <c r="M49" s="3"/>
      <c r="N49" s="68" t="s">
        <v>97</v>
      </c>
      <c r="O49" s="68" t="s">
        <v>96</v>
      </c>
      <c r="P49" s="68" t="s">
        <v>79</v>
      </c>
      <c r="Q49" s="50" t="s">
        <v>3</v>
      </c>
      <c r="W49" s="50" t="s">
        <v>79</v>
      </c>
      <c r="X49" s="50" t="s">
        <v>3</v>
      </c>
    </row>
    <row r="50" spans="1:38" ht="15" customHeight="1" x14ac:dyDescent="0.2">
      <c r="A50" s="9"/>
      <c r="B50" s="7" t="str">
        <f>Criteria1.1.1!C43</f>
        <v>Science and Research</v>
      </c>
      <c r="C50" s="6"/>
      <c r="D50" s="6"/>
      <c r="E50" s="6"/>
      <c r="F50" s="16"/>
      <c r="G50" s="16"/>
      <c r="H50" s="192" t="s">
        <v>452</v>
      </c>
      <c r="I50" s="188"/>
      <c r="J50" s="188"/>
      <c r="K50" s="188"/>
      <c r="L50" s="188"/>
      <c r="M50" s="188"/>
      <c r="N50" s="15">
        <v>1</v>
      </c>
      <c r="O50" s="63">
        <v>0</v>
      </c>
      <c r="P50" s="49">
        <v>0.5</v>
      </c>
      <c r="Q50" s="176">
        <f>O50*P50</f>
        <v>0</v>
      </c>
      <c r="U50" s="50" t="s">
        <v>90</v>
      </c>
      <c r="V50" s="77">
        <f>Criteria1.1.1!AB52</f>
        <v>0.66666666666666663</v>
      </c>
      <c r="W50" s="81">
        <v>0.5</v>
      </c>
      <c r="X50" s="78">
        <f>V50*W50</f>
        <v>0.33333333333333331</v>
      </c>
      <c r="Y50" s="379" t="s">
        <v>115</v>
      </c>
      <c r="Z50" s="379"/>
      <c r="AA50" s="101">
        <f>X50+X51</f>
        <v>0.33333333333333331</v>
      </c>
    </row>
    <row r="51" spans="1:38" ht="14.25" customHeight="1" x14ac:dyDescent="0.2">
      <c r="A51" s="9"/>
      <c r="B51" s="7" t="str">
        <f>Criteria1.1.1!C44</f>
        <v>Eduction Vocational Training</v>
      </c>
      <c r="C51" s="6"/>
      <c r="D51" s="6"/>
      <c r="E51" s="6"/>
      <c r="F51" s="16"/>
      <c r="G51" s="12" t="s">
        <v>14</v>
      </c>
      <c r="H51" s="80" t="s">
        <v>99</v>
      </c>
      <c r="I51" s="14"/>
      <c r="J51" s="14"/>
      <c r="K51" s="14"/>
      <c r="L51" s="14"/>
      <c r="M51" s="14"/>
      <c r="N51" s="14"/>
      <c r="O51" s="3"/>
      <c r="Q51" s="176"/>
      <c r="U51" s="50" t="s">
        <v>114</v>
      </c>
      <c r="V51">
        <f>T52</f>
        <v>0</v>
      </c>
      <c r="W51" s="81">
        <v>0.5</v>
      </c>
      <c r="X51" s="78">
        <f>V51*W51</f>
        <v>0</v>
      </c>
    </row>
    <row r="52" spans="1:38" x14ac:dyDescent="0.2">
      <c r="A52" s="9"/>
      <c r="B52" s="314" t="str">
        <f>Criteria1.1.1!C45</f>
        <v>There is no overall social sector strategy</v>
      </c>
      <c r="C52" s="6"/>
      <c r="D52" s="6"/>
      <c r="E52" s="6"/>
      <c r="F52" s="16"/>
      <c r="G52" s="16"/>
      <c r="H52" s="16" t="s">
        <v>15</v>
      </c>
      <c r="I52" s="3"/>
      <c r="J52" s="3"/>
      <c r="K52" s="3"/>
      <c r="L52" s="3"/>
      <c r="M52" s="3"/>
      <c r="N52" s="3"/>
      <c r="O52" s="3"/>
      <c r="Q52" s="176"/>
      <c r="R52" s="68" t="s">
        <v>113</v>
      </c>
      <c r="T52" s="103">
        <f>Q50+Q54</f>
        <v>0</v>
      </c>
    </row>
    <row r="53" spans="1:38" x14ac:dyDescent="0.2">
      <c r="A53" s="9"/>
      <c r="B53" s="7">
        <f>Criteria1.1.1!C46</f>
        <v>0</v>
      </c>
      <c r="C53" s="6"/>
      <c r="D53" s="6"/>
      <c r="E53" s="6"/>
      <c r="F53" s="16"/>
      <c r="G53" s="16"/>
      <c r="H53" s="3" t="s">
        <v>16</v>
      </c>
      <c r="I53" s="3"/>
      <c r="J53" s="3"/>
      <c r="K53" s="3"/>
      <c r="L53" s="3"/>
      <c r="M53" s="3"/>
      <c r="N53" s="68" t="s">
        <v>97</v>
      </c>
      <c r="O53" s="68" t="s">
        <v>95</v>
      </c>
      <c r="P53" s="68" t="s">
        <v>79</v>
      </c>
      <c r="Q53" s="175" t="s">
        <v>3</v>
      </c>
    </row>
    <row r="54" spans="1:38" x14ac:dyDescent="0.2">
      <c r="A54" s="9"/>
      <c r="B54" s="7">
        <f>Criteria1.1.1!C47</f>
        <v>0</v>
      </c>
      <c r="C54" s="6"/>
      <c r="D54" s="6"/>
      <c r="E54" s="6"/>
      <c r="F54" s="16"/>
      <c r="G54" s="3"/>
      <c r="H54" s="68" t="s">
        <v>448</v>
      </c>
      <c r="I54" s="3"/>
      <c r="J54" s="3"/>
      <c r="K54" s="3"/>
      <c r="L54" s="3"/>
      <c r="M54" s="3"/>
      <c r="N54" s="49">
        <v>1</v>
      </c>
      <c r="O54" s="62">
        <v>0</v>
      </c>
      <c r="P54" s="49">
        <v>0.5</v>
      </c>
      <c r="Q54" s="176">
        <f>O54*P54</f>
        <v>0</v>
      </c>
    </row>
    <row r="55" spans="1:38" x14ac:dyDescent="0.2">
      <c r="A55" s="9"/>
      <c r="B55" s="7">
        <f>Criteria1.1.1!C48</f>
        <v>0</v>
      </c>
      <c r="C55" s="6"/>
      <c r="D55" s="6"/>
      <c r="E55" s="6"/>
      <c r="F55" s="16"/>
      <c r="G55" s="3"/>
      <c r="H55" s="3"/>
      <c r="I55" s="3"/>
      <c r="J55" s="3"/>
      <c r="K55" s="3"/>
      <c r="L55" s="3"/>
      <c r="M55" s="3"/>
      <c r="N55" s="3"/>
      <c r="O55" s="3"/>
      <c r="P55" s="3"/>
    </row>
    <row r="56" spans="1:38" x14ac:dyDescent="0.2">
      <c r="A56" s="9"/>
      <c r="B56" s="7">
        <f>Criteria1.1.1!C49</f>
        <v>0</v>
      </c>
      <c r="C56" s="6"/>
      <c r="D56" s="6"/>
      <c r="E56" s="6"/>
      <c r="F56" s="16"/>
      <c r="G56" s="3"/>
      <c r="H56" s="3"/>
      <c r="I56" s="3"/>
      <c r="J56" s="3"/>
      <c r="K56" s="3"/>
      <c r="L56" s="3"/>
      <c r="M56" s="3"/>
      <c r="N56" s="3"/>
      <c r="O56" s="3"/>
      <c r="P56" s="3"/>
    </row>
    <row r="57" spans="1:38" x14ac:dyDescent="0.2">
      <c r="A57" s="9"/>
      <c r="B57" s="7">
        <f>Criteria1.1.1!C50</f>
        <v>0</v>
      </c>
      <c r="C57" s="6"/>
      <c r="D57" s="6"/>
      <c r="E57" s="6"/>
      <c r="F57" s="16"/>
      <c r="G57" s="1"/>
      <c r="H57" s="3"/>
      <c r="I57" s="3"/>
      <c r="J57" s="3"/>
      <c r="K57" s="3"/>
      <c r="L57" s="3"/>
      <c r="M57" s="3"/>
      <c r="N57" s="3"/>
      <c r="O57" s="3"/>
      <c r="P57" s="3"/>
    </row>
    <row r="58" spans="1:38" x14ac:dyDescent="0.2">
      <c r="A58" s="9"/>
      <c r="H58" s="3"/>
      <c r="I58" s="3"/>
      <c r="J58" s="3"/>
      <c r="K58" s="3"/>
      <c r="L58" s="3"/>
      <c r="M58" s="3"/>
      <c r="N58" s="3"/>
      <c r="O58" s="3"/>
      <c r="P58" s="3"/>
    </row>
    <row r="61" spans="1:38" ht="12.75" customHeight="1" x14ac:dyDescent="0.2">
      <c r="C61" s="386" t="s">
        <v>522</v>
      </c>
      <c r="D61" s="386"/>
      <c r="E61" s="386"/>
      <c r="F61" s="386"/>
      <c r="G61" s="386"/>
      <c r="H61" s="386"/>
    </row>
    <row r="62" spans="1:38" ht="96.75" customHeight="1" x14ac:dyDescent="0.2">
      <c r="B62" s="22" t="s">
        <v>35</v>
      </c>
      <c r="C62" s="37" t="s">
        <v>481</v>
      </c>
      <c r="D62" s="37" t="s">
        <v>482</v>
      </c>
      <c r="E62" s="37" t="s">
        <v>483</v>
      </c>
      <c r="F62" s="38" t="s">
        <v>484</v>
      </c>
      <c r="G62" s="38" t="s">
        <v>485</v>
      </c>
      <c r="H62" s="38" t="s">
        <v>486</v>
      </c>
      <c r="L62" s="21" t="s">
        <v>9</v>
      </c>
      <c r="M62" s="3" t="s">
        <v>10</v>
      </c>
      <c r="N62" s="3"/>
      <c r="O62" s="3"/>
      <c r="P62" s="3"/>
      <c r="Q62" s="3"/>
      <c r="R62" s="3"/>
      <c r="S62" s="68" t="s">
        <v>97</v>
      </c>
      <c r="T62" s="68" t="s">
        <v>96</v>
      </c>
      <c r="U62" s="68" t="s">
        <v>79</v>
      </c>
      <c r="V62" s="50" t="s">
        <v>3</v>
      </c>
      <c r="AB62" s="50" t="s">
        <v>79</v>
      </c>
      <c r="AC62" s="50" t="s">
        <v>3</v>
      </c>
    </row>
    <row r="63" spans="1:38" s="26" customFormat="1" ht="15" customHeight="1" x14ac:dyDescent="0.2">
      <c r="B63" s="224" t="str">
        <f>Criteria1.1.1!C56</f>
        <v>Road sector</v>
      </c>
      <c r="C63" s="29" t="s">
        <v>13</v>
      </c>
      <c r="D63" s="29" t="s">
        <v>13</v>
      </c>
      <c r="E63" s="29" t="s">
        <v>13</v>
      </c>
      <c r="F63" s="29" t="s">
        <v>13</v>
      </c>
      <c r="G63" s="221" t="s">
        <v>13</v>
      </c>
      <c r="H63" s="221" t="s">
        <v>13</v>
      </c>
      <c r="L63" s="16"/>
      <c r="M63" s="192" t="s">
        <v>452</v>
      </c>
      <c r="N63" s="188"/>
      <c r="O63" s="188"/>
      <c r="P63" s="188"/>
      <c r="Q63" s="188"/>
      <c r="R63" s="188"/>
      <c r="S63" s="15">
        <v>1</v>
      </c>
      <c r="T63" s="63">
        <v>4</v>
      </c>
      <c r="U63" s="49">
        <v>0.5</v>
      </c>
      <c r="V63" s="220">
        <f>T63*U63</f>
        <v>2</v>
      </c>
      <c r="W63"/>
      <c r="X63"/>
      <c r="Y63"/>
      <c r="Z63" s="50" t="s">
        <v>90</v>
      </c>
      <c r="AA63" s="77">
        <f>Criteria1.1.1!AB60</f>
        <v>2.3333333333333335</v>
      </c>
      <c r="AB63" s="81">
        <v>0.5</v>
      </c>
      <c r="AC63" s="78">
        <f>AA63*AB63</f>
        <v>1.1666666666666667</v>
      </c>
      <c r="AD63" s="220" t="s">
        <v>115</v>
      </c>
      <c r="AE63" s="220"/>
      <c r="AF63" s="101">
        <f>AC63+AC64</f>
        <v>3.166666666666667</v>
      </c>
      <c r="AG63"/>
      <c r="AH63"/>
      <c r="AI63"/>
      <c r="AJ63"/>
      <c r="AK63"/>
      <c r="AL63"/>
    </row>
    <row r="64" spans="1:38" ht="16.5" customHeight="1" x14ac:dyDescent="0.2">
      <c r="B64" s="224" t="str">
        <f>Criteria1.1.1!C58</f>
        <v>Railway Transport</v>
      </c>
      <c r="C64" s="29" t="s">
        <v>13</v>
      </c>
      <c r="D64" s="221" t="s">
        <v>13</v>
      </c>
      <c r="E64" s="29" t="s">
        <v>13</v>
      </c>
      <c r="F64" s="221" t="s">
        <v>13</v>
      </c>
      <c r="G64" s="221" t="s">
        <v>13</v>
      </c>
      <c r="H64" s="221" t="s">
        <v>13</v>
      </c>
      <c r="L64" s="16"/>
      <c r="M64" s="80" t="s">
        <v>99</v>
      </c>
      <c r="N64" s="14"/>
      <c r="O64" s="14"/>
      <c r="P64" s="14"/>
      <c r="Q64" s="14"/>
      <c r="R64" s="14"/>
      <c r="S64" s="14"/>
      <c r="T64" s="3"/>
      <c r="V64" s="220"/>
      <c r="Z64" s="50" t="s">
        <v>114</v>
      </c>
      <c r="AA64">
        <f>Y65</f>
        <v>4</v>
      </c>
      <c r="AB64" s="81">
        <v>0.5</v>
      </c>
      <c r="AC64" s="78">
        <f>AA64*AB64</f>
        <v>2</v>
      </c>
    </row>
    <row r="65" spans="1:33" ht="15" customHeight="1" x14ac:dyDescent="0.2">
      <c r="B65" s="224" t="str">
        <f>Criteria1.1.1!C60</f>
        <v>Civil Aviation</v>
      </c>
      <c r="C65" s="29" t="s">
        <v>13</v>
      </c>
      <c r="D65" s="221" t="s">
        <v>13</v>
      </c>
      <c r="E65" s="221" t="s">
        <v>13</v>
      </c>
      <c r="F65" s="221" t="s">
        <v>13</v>
      </c>
      <c r="G65" s="221" t="s">
        <v>13</v>
      </c>
      <c r="H65" s="221" t="s">
        <v>13</v>
      </c>
      <c r="L65" s="12" t="s">
        <v>14</v>
      </c>
      <c r="M65" s="16" t="s">
        <v>15</v>
      </c>
      <c r="N65" s="3"/>
      <c r="O65" s="3"/>
      <c r="P65" s="3"/>
      <c r="Q65" s="3"/>
      <c r="R65" s="3"/>
      <c r="S65" s="3"/>
      <c r="T65" s="3"/>
      <c r="V65" s="220"/>
      <c r="W65" s="68" t="s">
        <v>113</v>
      </c>
      <c r="Y65" s="103">
        <f>V63+V67</f>
        <v>4</v>
      </c>
    </row>
    <row r="66" spans="1:33" ht="15" customHeight="1" x14ac:dyDescent="0.2">
      <c r="B66" s="224" t="str">
        <f>Criteria1.1.1!C61</f>
        <v>Maritime Transport</v>
      </c>
      <c r="C66" s="221" t="s">
        <v>13</v>
      </c>
      <c r="D66" s="221" t="s">
        <v>13</v>
      </c>
      <c r="E66" s="221" t="s">
        <v>13</v>
      </c>
      <c r="F66" s="221" t="s">
        <v>13</v>
      </c>
      <c r="G66" s="221" t="s">
        <v>13</v>
      </c>
      <c r="H66" s="221" t="s">
        <v>13</v>
      </c>
      <c r="L66" s="16"/>
      <c r="M66" s="3" t="s">
        <v>16</v>
      </c>
      <c r="N66" s="3"/>
      <c r="O66" s="3"/>
      <c r="P66" s="3"/>
      <c r="Q66" s="3"/>
      <c r="R66" s="3"/>
      <c r="S66" s="68" t="s">
        <v>97</v>
      </c>
      <c r="T66" s="68" t="s">
        <v>95</v>
      </c>
      <c r="U66" s="68" t="s">
        <v>79</v>
      </c>
      <c r="V66" s="219" t="s">
        <v>3</v>
      </c>
    </row>
    <row r="67" spans="1:33" ht="12.75" customHeight="1" x14ac:dyDescent="0.2">
      <c r="L67" s="16"/>
      <c r="M67" s="68" t="s">
        <v>448</v>
      </c>
      <c r="N67" s="3"/>
      <c r="O67" s="3"/>
      <c r="P67" s="3"/>
      <c r="Q67" s="3"/>
      <c r="R67" s="3"/>
      <c r="S67" s="49">
        <v>1</v>
      </c>
      <c r="T67" s="62">
        <v>4</v>
      </c>
      <c r="U67" s="49">
        <v>0.5</v>
      </c>
      <c r="V67" s="220">
        <f>T67*U67</f>
        <v>2</v>
      </c>
    </row>
    <row r="69" spans="1:33" ht="12.75" customHeight="1" x14ac:dyDescent="0.2">
      <c r="C69" s="386" t="s">
        <v>524</v>
      </c>
      <c r="D69" s="388"/>
      <c r="E69" s="388"/>
      <c r="F69" s="388"/>
      <c r="G69" s="388"/>
      <c r="H69" s="388"/>
      <c r="I69" s="388"/>
    </row>
    <row r="70" spans="1:33" ht="106.5" customHeight="1" x14ac:dyDescent="0.2">
      <c r="B70" s="33" t="s">
        <v>35</v>
      </c>
      <c r="C70" s="38"/>
      <c r="D70" s="38"/>
      <c r="E70" s="38"/>
      <c r="F70" s="38"/>
      <c r="G70" s="38"/>
      <c r="H70" s="38"/>
      <c r="I70" s="38"/>
    </row>
    <row r="71" spans="1:33" ht="20.25" customHeight="1" x14ac:dyDescent="0.2">
      <c r="B71" s="7">
        <f>Criteria1.1.1!C67</f>
        <v>0</v>
      </c>
      <c r="C71" s="42"/>
      <c r="D71" s="45"/>
      <c r="E71" s="42"/>
      <c r="F71" s="45"/>
      <c r="G71" s="42"/>
      <c r="H71" s="45"/>
      <c r="I71" s="42"/>
      <c r="L71" s="21" t="s">
        <v>9</v>
      </c>
      <c r="M71" s="3" t="s">
        <v>10</v>
      </c>
      <c r="N71" s="3"/>
      <c r="O71" s="3"/>
      <c r="P71" s="3"/>
      <c r="Q71" s="3"/>
      <c r="R71" s="3"/>
      <c r="S71" s="68" t="s">
        <v>97</v>
      </c>
      <c r="T71" s="68" t="s">
        <v>96</v>
      </c>
      <c r="U71" s="68" t="s">
        <v>79</v>
      </c>
      <c r="V71" s="50" t="s">
        <v>3</v>
      </c>
      <c r="AB71" s="50" t="s">
        <v>79</v>
      </c>
      <c r="AC71" s="50" t="s">
        <v>3</v>
      </c>
    </row>
    <row r="72" spans="1:33" ht="25.5" customHeight="1" x14ac:dyDescent="0.2">
      <c r="A72" s="9"/>
      <c r="B72" s="7">
        <f>Criteria1.1.1!C69</f>
        <v>0</v>
      </c>
      <c r="C72" s="45"/>
      <c r="D72" s="42"/>
      <c r="E72" s="42"/>
      <c r="F72" s="45"/>
      <c r="G72" s="45"/>
      <c r="H72" s="45"/>
      <c r="I72" s="45"/>
      <c r="L72" s="16"/>
      <c r="M72" s="192" t="s">
        <v>452</v>
      </c>
      <c r="N72" s="188"/>
      <c r="O72" s="188"/>
      <c r="P72" s="188"/>
      <c r="Q72" s="188"/>
      <c r="R72" s="188"/>
      <c r="S72" s="15">
        <v>1</v>
      </c>
      <c r="T72" s="63">
        <v>0</v>
      </c>
      <c r="U72" s="49">
        <v>0.5</v>
      </c>
      <c r="V72" s="232">
        <f>T72*U72</f>
        <v>0</v>
      </c>
      <c r="Z72" s="50" t="s">
        <v>90</v>
      </c>
      <c r="AA72" s="77">
        <f>Criteria1.1.1!AB74</f>
        <v>0</v>
      </c>
      <c r="AB72" s="81">
        <v>0.5</v>
      </c>
      <c r="AC72" s="78">
        <f>AA72*AB72</f>
        <v>0</v>
      </c>
      <c r="AD72" s="232" t="s">
        <v>115</v>
      </c>
      <c r="AE72" s="232"/>
      <c r="AF72" s="101">
        <f>AC72+AC73</f>
        <v>0</v>
      </c>
    </row>
    <row r="73" spans="1:33" ht="25.5" x14ac:dyDescent="0.2">
      <c r="A73" s="9"/>
      <c r="B73" s="7">
        <f>Criteria1.1.1!C71</f>
        <v>0</v>
      </c>
      <c r="C73" s="45"/>
      <c r="D73" s="42"/>
      <c r="E73" s="45"/>
      <c r="F73" s="45"/>
      <c r="G73" s="45"/>
      <c r="H73" s="45"/>
      <c r="I73" s="45"/>
      <c r="L73" s="16"/>
      <c r="M73" s="80" t="s">
        <v>99</v>
      </c>
      <c r="N73" s="14"/>
      <c r="O73" s="14"/>
      <c r="P73" s="14"/>
      <c r="Q73" s="14"/>
      <c r="R73" s="14"/>
      <c r="S73" s="14"/>
      <c r="T73" s="3"/>
      <c r="V73" s="232"/>
      <c r="Z73" s="50" t="s">
        <v>114</v>
      </c>
      <c r="AA73">
        <f>Y74</f>
        <v>0</v>
      </c>
      <c r="AB73" s="81">
        <v>0.5</v>
      </c>
      <c r="AC73" s="78">
        <f>AA73*AB73</f>
        <v>0</v>
      </c>
    </row>
    <row r="74" spans="1:33" ht="24.75" customHeight="1" x14ac:dyDescent="0.2">
      <c r="A74" s="9"/>
      <c r="B74" s="7">
        <f>Criteria1.1.1!C72</f>
        <v>0</v>
      </c>
      <c r="C74" s="42"/>
      <c r="D74" s="42"/>
      <c r="E74" s="45"/>
      <c r="F74" s="45"/>
      <c r="G74" s="45"/>
      <c r="H74" s="45"/>
      <c r="I74" s="45"/>
      <c r="L74" s="12" t="s">
        <v>14</v>
      </c>
      <c r="M74" s="16" t="s">
        <v>15</v>
      </c>
      <c r="N74" s="3"/>
      <c r="O74" s="3"/>
      <c r="P74" s="3"/>
      <c r="Q74" s="3"/>
      <c r="R74" s="3"/>
      <c r="S74" s="3"/>
      <c r="T74" s="3"/>
      <c r="V74" s="232"/>
      <c r="W74" s="68" t="s">
        <v>113</v>
      </c>
      <c r="Y74" s="103">
        <f>V72+V76</f>
        <v>0</v>
      </c>
    </row>
    <row r="75" spans="1:33" x14ac:dyDescent="0.2">
      <c r="G75" s="3"/>
      <c r="L75" s="16"/>
      <c r="M75" s="3" t="s">
        <v>16</v>
      </c>
      <c r="N75" s="3"/>
      <c r="O75" s="3"/>
      <c r="P75" s="3"/>
      <c r="Q75" s="3"/>
      <c r="R75" s="3"/>
      <c r="S75" s="68" t="s">
        <v>97</v>
      </c>
      <c r="T75" s="68" t="s">
        <v>95</v>
      </c>
      <c r="U75" s="68" t="s">
        <v>79</v>
      </c>
      <c r="V75" s="229" t="s">
        <v>3</v>
      </c>
    </row>
    <row r="76" spans="1:33" x14ac:dyDescent="0.2">
      <c r="G76" s="3"/>
      <c r="L76" s="16"/>
      <c r="M76" s="68" t="s">
        <v>448</v>
      </c>
      <c r="N76" s="3"/>
      <c r="O76" s="3"/>
      <c r="P76" s="3"/>
      <c r="Q76" s="3"/>
      <c r="R76" s="3"/>
      <c r="S76" s="49">
        <v>1</v>
      </c>
      <c r="T76" s="62">
        <v>0</v>
      </c>
      <c r="U76" s="49">
        <v>0.5</v>
      </c>
      <c r="V76" s="232">
        <f>T76*U76</f>
        <v>0</v>
      </c>
    </row>
    <row r="79" spans="1:33" ht="24.75" customHeight="1" x14ac:dyDescent="0.2">
      <c r="C79" s="389" t="s">
        <v>545</v>
      </c>
      <c r="D79" s="390"/>
      <c r="E79" s="390"/>
      <c r="H79" s="21" t="s">
        <v>9</v>
      </c>
      <c r="I79" s="3" t="s">
        <v>10</v>
      </c>
      <c r="J79" s="3"/>
      <c r="K79" s="3"/>
      <c r="L79" s="3"/>
      <c r="M79" s="3"/>
      <c r="N79" s="3"/>
      <c r="O79" s="68" t="s">
        <v>97</v>
      </c>
      <c r="P79" s="68" t="s">
        <v>96</v>
      </c>
      <c r="Q79" s="68" t="s">
        <v>79</v>
      </c>
      <c r="R79" s="50" t="s">
        <v>3</v>
      </c>
      <c r="X79" s="50" t="s">
        <v>79</v>
      </c>
      <c r="Y79" s="50" t="s">
        <v>3</v>
      </c>
    </row>
    <row r="80" spans="1:33" s="26" customFormat="1" ht="95.25" customHeight="1" x14ac:dyDescent="0.2">
      <c r="B80" s="27" t="s">
        <v>35</v>
      </c>
      <c r="C80" s="37" t="s">
        <v>495</v>
      </c>
      <c r="D80" s="37" t="s">
        <v>494</v>
      </c>
      <c r="E80" s="37" t="s">
        <v>496</v>
      </c>
      <c r="F80"/>
      <c r="G80" s="16"/>
      <c r="H80" s="192" t="s">
        <v>452</v>
      </c>
      <c r="I80" s="188"/>
      <c r="J80" s="188"/>
      <c r="K80" s="188"/>
      <c r="L80" s="188"/>
      <c r="M80" s="188"/>
      <c r="N80" s="15">
        <v>1</v>
      </c>
      <c r="O80" s="63">
        <v>0</v>
      </c>
      <c r="P80" s="49">
        <v>0.5</v>
      </c>
      <c r="Q80" s="211">
        <f>O80*P80</f>
        <v>0</v>
      </c>
      <c r="R80"/>
      <c r="S80"/>
      <c r="T80"/>
      <c r="U80" s="50" t="s">
        <v>90</v>
      </c>
      <c r="V80" s="77">
        <f>Criteria1.1.1!AB86</f>
        <v>0</v>
      </c>
      <c r="W80" s="81">
        <v>0.5</v>
      </c>
      <c r="X80" s="78">
        <f>V80*W80</f>
        <v>0</v>
      </c>
      <c r="Y80" s="379" t="s">
        <v>115</v>
      </c>
      <c r="Z80" s="379"/>
      <c r="AA80" s="101">
        <f>X80+X81</f>
        <v>0</v>
      </c>
      <c r="AB80"/>
      <c r="AC80"/>
      <c r="AD80"/>
      <c r="AE80"/>
      <c r="AF80"/>
      <c r="AG80"/>
    </row>
    <row r="81" spans="1:27" ht="22.5" customHeight="1" x14ac:dyDescent="0.2">
      <c r="B81" s="302" t="s">
        <v>526</v>
      </c>
      <c r="C81" s="287"/>
      <c r="D81" s="288"/>
      <c r="E81" s="287"/>
      <c r="G81" s="16"/>
      <c r="H81" s="80" t="s">
        <v>99</v>
      </c>
      <c r="I81" s="14"/>
      <c r="J81" s="14"/>
      <c r="K81" s="14"/>
      <c r="L81" s="14"/>
      <c r="M81" s="14"/>
      <c r="N81" s="14"/>
      <c r="O81" s="3"/>
      <c r="Q81" s="211"/>
      <c r="U81" s="50" t="s">
        <v>114</v>
      </c>
      <c r="V81">
        <f>T82</f>
        <v>0</v>
      </c>
      <c r="W81" s="81">
        <v>0.5</v>
      </c>
      <c r="X81" s="78">
        <f>V81*W81</f>
        <v>0</v>
      </c>
    </row>
    <row r="82" spans="1:27" ht="22.5" customHeight="1" x14ac:dyDescent="0.2">
      <c r="B82" s="28">
        <f>Criteria1.1.1!C80</f>
        <v>0</v>
      </c>
      <c r="C82" s="288"/>
      <c r="D82" s="287"/>
      <c r="E82" s="287"/>
      <c r="G82" s="12" t="s">
        <v>14</v>
      </c>
      <c r="H82" s="16" t="s">
        <v>15</v>
      </c>
      <c r="I82" s="3"/>
      <c r="J82" s="3"/>
      <c r="K82" s="3"/>
      <c r="L82" s="3"/>
      <c r="M82" s="3"/>
      <c r="N82" s="3"/>
      <c r="O82" s="3"/>
      <c r="Q82" s="211"/>
      <c r="R82" s="68" t="s">
        <v>113</v>
      </c>
      <c r="T82" s="103">
        <f>Q80+Q84</f>
        <v>0</v>
      </c>
    </row>
    <row r="83" spans="1:27" ht="21" customHeight="1" x14ac:dyDescent="0.2">
      <c r="B83" s="28">
        <f>Criteria1.1.1!C81</f>
        <v>0</v>
      </c>
      <c r="C83" s="287"/>
      <c r="D83" s="287"/>
      <c r="E83" s="287"/>
      <c r="G83" s="16"/>
      <c r="H83" s="3" t="s">
        <v>16</v>
      </c>
      <c r="I83" s="3"/>
      <c r="J83" s="3"/>
      <c r="K83" s="3"/>
      <c r="L83" s="3"/>
      <c r="M83" s="3"/>
      <c r="N83" s="68" t="s">
        <v>97</v>
      </c>
      <c r="O83" s="68" t="s">
        <v>95</v>
      </c>
      <c r="P83" s="68" t="s">
        <v>79</v>
      </c>
      <c r="Q83" s="209" t="s">
        <v>3</v>
      </c>
    </row>
    <row r="84" spans="1:27" ht="23.25" customHeight="1" x14ac:dyDescent="0.2">
      <c r="B84" s="28">
        <f>Criteria1.1.1!C83</f>
        <v>0</v>
      </c>
      <c r="C84" s="287"/>
      <c r="D84" s="287"/>
      <c r="E84" s="287"/>
      <c r="G84" s="16"/>
      <c r="H84" s="68" t="s">
        <v>448</v>
      </c>
      <c r="I84" s="3"/>
      <c r="J84" s="3"/>
      <c r="K84" s="3"/>
      <c r="L84" s="3"/>
      <c r="M84" s="3"/>
      <c r="N84" s="49">
        <f>1-1/6</f>
        <v>0.83333333333333337</v>
      </c>
      <c r="O84" s="62">
        <v>0</v>
      </c>
      <c r="P84" s="49">
        <v>0.5</v>
      </c>
      <c r="Q84" s="211">
        <f>O84*P84</f>
        <v>0</v>
      </c>
    </row>
    <row r="87" spans="1:27" ht="62.25" customHeight="1" x14ac:dyDescent="0.2">
      <c r="V87" s="250"/>
    </row>
    <row r="88" spans="1:27" ht="20.25" customHeight="1" x14ac:dyDescent="0.2">
      <c r="C88" s="391"/>
      <c r="D88" s="392"/>
      <c r="E88" s="392"/>
      <c r="G88" s="3"/>
      <c r="H88" s="21" t="s">
        <v>9</v>
      </c>
      <c r="I88" s="3" t="s">
        <v>10</v>
      </c>
      <c r="J88" s="3"/>
      <c r="K88" s="3"/>
      <c r="L88" s="3"/>
      <c r="M88" s="3"/>
      <c r="N88" s="3"/>
      <c r="O88" s="68" t="s">
        <v>97</v>
      </c>
      <c r="P88" s="68" t="s">
        <v>96</v>
      </c>
      <c r="Q88" s="68" t="s">
        <v>79</v>
      </c>
      <c r="R88" s="50" t="s">
        <v>3</v>
      </c>
      <c r="X88" s="50" t="s">
        <v>79</v>
      </c>
      <c r="Y88" s="50" t="s">
        <v>3</v>
      </c>
    </row>
    <row r="89" spans="1:27" ht="25.5" x14ac:dyDescent="0.2">
      <c r="A89" s="9"/>
      <c r="B89" s="33" t="s">
        <v>35</v>
      </c>
      <c r="C89" s="37"/>
      <c r="D89" s="37"/>
      <c r="E89" s="37"/>
      <c r="G89" s="16"/>
      <c r="H89" s="192" t="s">
        <v>452</v>
      </c>
      <c r="I89" s="188"/>
      <c r="J89" s="188"/>
      <c r="K89" s="188"/>
      <c r="L89" s="188"/>
      <c r="M89" s="188"/>
      <c r="N89" s="15">
        <v>1</v>
      </c>
      <c r="O89" s="63">
        <v>0</v>
      </c>
      <c r="P89" s="49">
        <v>0.5</v>
      </c>
      <c r="Q89" s="211">
        <f>O89*P89</f>
        <v>0</v>
      </c>
      <c r="U89" s="50" t="s">
        <v>90</v>
      </c>
      <c r="V89" s="77">
        <f>Criteria1.1.1!AB100</f>
        <v>3</v>
      </c>
      <c r="W89" s="81">
        <v>0.5</v>
      </c>
      <c r="X89" s="78">
        <f>V89*W89</f>
        <v>1.5</v>
      </c>
      <c r="Y89" s="379" t="s">
        <v>115</v>
      </c>
      <c r="Z89" s="379"/>
      <c r="AA89" s="101">
        <f>X89+X90</f>
        <v>1.5</v>
      </c>
    </row>
    <row r="90" spans="1:27" ht="25.5" x14ac:dyDescent="0.2">
      <c r="A90" s="9"/>
      <c r="B90" s="295"/>
      <c r="C90" s="251"/>
      <c r="D90" s="45"/>
      <c r="E90" s="42"/>
      <c r="G90" s="16"/>
      <c r="H90" s="80" t="s">
        <v>99</v>
      </c>
      <c r="I90" s="14"/>
      <c r="J90" s="14"/>
      <c r="K90" s="14"/>
      <c r="L90" s="14"/>
      <c r="M90" s="14"/>
      <c r="N90" s="14"/>
      <c r="O90" s="3"/>
      <c r="Q90" s="211"/>
      <c r="U90" s="50" t="s">
        <v>114</v>
      </c>
      <c r="V90">
        <f>U91</f>
        <v>0</v>
      </c>
      <c r="W90" s="81">
        <v>0.5</v>
      </c>
      <c r="X90" s="78">
        <f>V90*W90</f>
        <v>0</v>
      </c>
    </row>
    <row r="91" spans="1:27" ht="29.25" customHeight="1" x14ac:dyDescent="0.2">
      <c r="A91" s="9"/>
      <c r="B91" s="40"/>
      <c r="C91" s="251"/>
      <c r="D91" s="251"/>
      <c r="E91" s="42"/>
      <c r="H91" s="12" t="s">
        <v>14</v>
      </c>
      <c r="I91" s="16" t="s">
        <v>15</v>
      </c>
      <c r="J91" s="3"/>
      <c r="K91" s="3"/>
      <c r="L91" s="3"/>
      <c r="M91" s="3"/>
      <c r="N91" s="3"/>
      <c r="O91" s="3"/>
      <c r="P91" s="3"/>
      <c r="R91" s="211"/>
      <c r="S91" s="68" t="s">
        <v>113</v>
      </c>
      <c r="U91" s="103">
        <f>Q89+S93</f>
        <v>0</v>
      </c>
    </row>
    <row r="92" spans="1:27" ht="19.5" customHeight="1" x14ac:dyDescent="0.2">
      <c r="A92" s="9"/>
      <c r="B92" s="40"/>
      <c r="C92" s="42"/>
      <c r="D92" s="43"/>
      <c r="E92" s="44"/>
      <c r="F92" s="3"/>
      <c r="H92" s="16"/>
      <c r="I92" s="3" t="s">
        <v>16</v>
      </c>
      <c r="J92" s="3"/>
      <c r="K92" s="3"/>
      <c r="L92" s="3"/>
      <c r="M92" s="3"/>
      <c r="N92" s="3"/>
      <c r="O92" s="68" t="s">
        <v>97</v>
      </c>
      <c r="P92" s="68" t="s">
        <v>95</v>
      </c>
      <c r="Q92" s="68" t="s">
        <v>79</v>
      </c>
      <c r="R92" s="209" t="s">
        <v>3</v>
      </c>
    </row>
    <row r="93" spans="1:27" x14ac:dyDescent="0.2">
      <c r="A93" s="3"/>
      <c r="B93" s="3"/>
      <c r="C93" s="3"/>
      <c r="D93" s="3"/>
      <c r="E93" s="3"/>
      <c r="F93" s="3"/>
      <c r="H93" s="3"/>
      <c r="I93" s="16"/>
      <c r="J93" s="68" t="s">
        <v>448</v>
      </c>
      <c r="K93" s="3"/>
      <c r="L93" s="3"/>
      <c r="M93" s="3"/>
      <c r="N93" s="3"/>
      <c r="O93" s="3"/>
      <c r="P93" s="49">
        <f>1-1/6</f>
        <v>0.83333333333333337</v>
      </c>
      <c r="Q93" s="62">
        <v>0</v>
      </c>
      <c r="R93" s="49">
        <v>0.5</v>
      </c>
      <c r="S93" s="211">
        <f>Q93*R93</f>
        <v>0</v>
      </c>
    </row>
    <row r="97" spans="1:28" ht="62.25" customHeight="1" x14ac:dyDescent="0.2"/>
    <row r="98" spans="1:28" ht="20.25" customHeight="1" x14ac:dyDescent="0.2">
      <c r="C98" s="393" t="s">
        <v>47</v>
      </c>
      <c r="D98" s="394"/>
      <c r="E98" s="394"/>
      <c r="F98" s="395"/>
      <c r="G98" s="3"/>
      <c r="H98" s="21" t="s">
        <v>9</v>
      </c>
      <c r="I98" s="3" t="s">
        <v>10</v>
      </c>
      <c r="J98" s="3"/>
      <c r="K98" s="3"/>
      <c r="L98" s="3"/>
      <c r="M98" s="3"/>
      <c r="N98" s="3"/>
      <c r="O98" s="68" t="s">
        <v>97</v>
      </c>
      <c r="P98" s="68" t="s">
        <v>96</v>
      </c>
      <c r="Q98" s="68" t="s">
        <v>79</v>
      </c>
      <c r="R98" s="50" t="s">
        <v>3</v>
      </c>
      <c r="X98" s="50" t="s">
        <v>79</v>
      </c>
      <c r="Y98" s="50" t="s">
        <v>3</v>
      </c>
    </row>
    <row r="99" spans="1:28" ht="120" x14ac:dyDescent="0.2">
      <c r="A99" s="9"/>
      <c r="B99" s="33" t="s">
        <v>35</v>
      </c>
      <c r="C99" s="37" t="s">
        <v>40</v>
      </c>
      <c r="D99" s="37" t="s">
        <v>41</v>
      </c>
      <c r="E99" s="37" t="s">
        <v>42</v>
      </c>
      <c r="F99" s="38" t="s">
        <v>43</v>
      </c>
      <c r="G99" s="3"/>
      <c r="H99" s="16"/>
      <c r="I99" s="192" t="s">
        <v>452</v>
      </c>
      <c r="J99" s="188"/>
      <c r="K99" s="188"/>
      <c r="L99" s="188"/>
      <c r="M99" s="188"/>
      <c r="N99" s="188"/>
      <c r="O99" s="15">
        <v>1</v>
      </c>
      <c r="P99" s="63">
        <v>4</v>
      </c>
      <c r="Q99" s="49">
        <v>0.5</v>
      </c>
      <c r="R99" s="211">
        <f>P99*Q99</f>
        <v>2</v>
      </c>
      <c r="V99" s="50" t="s">
        <v>90</v>
      </c>
      <c r="W99" s="77">
        <f>Criteria1.1.1!AB111</f>
        <v>1</v>
      </c>
      <c r="X99" s="81">
        <v>0.5</v>
      </c>
      <c r="Y99" s="78">
        <f>W99*X99</f>
        <v>0.5</v>
      </c>
      <c r="Z99" s="379" t="s">
        <v>115</v>
      </c>
      <c r="AA99" s="379"/>
      <c r="AB99" s="101">
        <f>Y99+Y100</f>
        <v>2.5</v>
      </c>
    </row>
    <row r="100" spans="1:28" ht="25.5" x14ac:dyDescent="0.2">
      <c r="A100" s="9"/>
      <c r="B100" s="7">
        <f>Criteria1.1.1!C100</f>
        <v>0</v>
      </c>
      <c r="C100" s="42"/>
      <c r="D100" s="45" t="s">
        <v>13</v>
      </c>
      <c r="E100" s="42"/>
      <c r="F100" s="42"/>
      <c r="G100" s="3"/>
      <c r="H100" s="16"/>
      <c r="I100" s="80" t="s">
        <v>99</v>
      </c>
      <c r="J100" s="14"/>
      <c r="K100" s="14"/>
      <c r="L100" s="14"/>
      <c r="M100" s="14"/>
      <c r="N100" s="14"/>
      <c r="O100" s="14"/>
      <c r="P100" s="3"/>
      <c r="R100" s="211"/>
      <c r="V100" s="50" t="s">
        <v>114</v>
      </c>
      <c r="W100">
        <f>U101</f>
        <v>4</v>
      </c>
      <c r="X100" s="81">
        <v>0.5</v>
      </c>
      <c r="Y100" s="78">
        <f>W100*X100</f>
        <v>2</v>
      </c>
    </row>
    <row r="101" spans="1:28" ht="24.75" customHeight="1" x14ac:dyDescent="0.2">
      <c r="A101" s="9"/>
      <c r="B101" s="7">
        <f>Criteria1.1.1!C101</f>
        <v>0</v>
      </c>
      <c r="C101" s="42"/>
      <c r="D101" s="42"/>
      <c r="E101" s="42"/>
      <c r="F101" s="45" t="s">
        <v>13</v>
      </c>
      <c r="G101" s="3"/>
      <c r="H101" s="12" t="s">
        <v>14</v>
      </c>
      <c r="I101" s="16" t="s">
        <v>15</v>
      </c>
      <c r="J101" s="3"/>
      <c r="K101" s="3"/>
      <c r="L101" s="3"/>
      <c r="M101" s="3"/>
      <c r="N101" s="3"/>
      <c r="O101" s="3"/>
      <c r="P101" s="3"/>
      <c r="R101" s="211"/>
      <c r="S101" s="68" t="s">
        <v>113</v>
      </c>
      <c r="U101" s="103">
        <f>R99+R103</f>
        <v>4</v>
      </c>
    </row>
    <row r="102" spans="1:28" x14ac:dyDescent="0.2">
      <c r="A102" s="9"/>
      <c r="B102" s="40">
        <f>Criteria1.1.1!C104</f>
        <v>0</v>
      </c>
      <c r="C102" s="42"/>
      <c r="D102" s="43"/>
      <c r="E102" s="44" t="s">
        <v>13</v>
      </c>
      <c r="F102" s="44" t="s">
        <v>13</v>
      </c>
      <c r="G102" s="3"/>
      <c r="H102" s="16"/>
      <c r="I102" s="3" t="s">
        <v>16</v>
      </c>
      <c r="J102" s="3"/>
      <c r="K102" s="3"/>
      <c r="L102" s="3"/>
      <c r="M102" s="3"/>
      <c r="N102" s="3"/>
      <c r="O102" s="68" t="s">
        <v>97</v>
      </c>
      <c r="P102" s="68" t="s">
        <v>95</v>
      </c>
      <c r="Q102" s="68" t="s">
        <v>79</v>
      </c>
      <c r="R102" s="209" t="s">
        <v>3</v>
      </c>
    </row>
    <row r="103" spans="1:28" x14ac:dyDescent="0.2">
      <c r="A103" s="9"/>
      <c r="B103" s="7">
        <f>Criteria1.1.1!C105</f>
        <v>0</v>
      </c>
      <c r="C103" s="45" t="s">
        <v>13</v>
      </c>
      <c r="D103" s="42"/>
      <c r="E103" s="45" t="s">
        <v>13</v>
      </c>
      <c r="F103" s="42"/>
      <c r="G103" s="3"/>
      <c r="H103" s="16"/>
      <c r="I103" s="68" t="s">
        <v>448</v>
      </c>
      <c r="J103" s="3"/>
      <c r="K103" s="3"/>
      <c r="L103" s="3"/>
      <c r="M103" s="3"/>
      <c r="N103" s="3"/>
      <c r="O103" s="49">
        <f>1-1/6</f>
        <v>0.83333333333333337</v>
      </c>
      <c r="P103" s="62">
        <v>4</v>
      </c>
      <c r="Q103" s="49">
        <v>0.5</v>
      </c>
      <c r="R103" s="211">
        <f>P103*Q103</f>
        <v>2</v>
      </c>
    </row>
    <row r="104" spans="1:28" ht="12.75" customHeight="1" x14ac:dyDescent="0.2">
      <c r="B104" s="7">
        <f>Criteria1.1.1!C106</f>
        <v>0</v>
      </c>
      <c r="C104" s="6"/>
      <c r="D104" s="6"/>
      <c r="E104" s="6"/>
      <c r="F104" s="41" t="s">
        <v>13</v>
      </c>
    </row>
  </sheetData>
  <mergeCells count="19">
    <mergeCell ref="C79:E79"/>
    <mergeCell ref="Z99:AA99"/>
    <mergeCell ref="Y80:Z80"/>
    <mergeCell ref="Y89:Z89"/>
    <mergeCell ref="C88:E88"/>
    <mergeCell ref="C98:F98"/>
    <mergeCell ref="C46:E46"/>
    <mergeCell ref="AB35:AC35"/>
    <mergeCell ref="Y50:Z50"/>
    <mergeCell ref="C61:H61"/>
    <mergeCell ref="C69:I69"/>
    <mergeCell ref="Y9:Z9"/>
    <mergeCell ref="F1:H1"/>
    <mergeCell ref="C33:H33"/>
    <mergeCell ref="B4:D4"/>
    <mergeCell ref="J3:K3"/>
    <mergeCell ref="J4:M4"/>
    <mergeCell ref="C9:F9"/>
    <mergeCell ref="C20:G20"/>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1"/>
  <sheetViews>
    <sheetView showGridLines="0" topLeftCell="AE5" workbookViewId="0">
      <selection activeCell="AP21" sqref="AP21"/>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1" width="6.7109375" style="114" customWidth="1"/>
    <col min="12" max="12" width="4.140625" customWidth="1"/>
    <col min="14" max="14" width="7.140625" customWidth="1"/>
    <col min="20" max="20" width="12" customWidth="1"/>
    <col min="22" max="22" width="9.140625" style="114"/>
    <col min="23" max="23" width="4.28515625" customWidth="1"/>
    <col min="24" max="24" width="7.42578125" customWidth="1"/>
    <col min="25" max="25" width="7.140625" customWidth="1"/>
    <col min="30" max="30" width="10.28515625" customWidth="1"/>
    <col min="33" max="33" width="6.42578125" customWidth="1"/>
    <col min="34" max="34" width="11.5703125" customWidth="1"/>
  </cols>
  <sheetData>
    <row r="1" spans="1:47" ht="18" customHeight="1" x14ac:dyDescent="0.2">
      <c r="F1" s="406" t="s">
        <v>121</v>
      </c>
      <c r="G1" s="406"/>
      <c r="H1" s="406"/>
      <c r="I1" s="406"/>
      <c r="J1" s="406"/>
      <c r="K1" s="406"/>
      <c r="L1" s="406"/>
      <c r="M1" s="412" t="s">
        <v>166</v>
      </c>
      <c r="N1" s="412"/>
      <c r="O1" s="412"/>
      <c r="P1" s="412"/>
      <c r="Q1" s="412"/>
      <c r="R1" s="412"/>
    </row>
    <row r="2" spans="1:47" ht="18" customHeight="1" x14ac:dyDescent="0.2">
      <c r="A2" s="405" t="s">
        <v>136</v>
      </c>
      <c r="B2" s="407"/>
      <c r="C2" s="407"/>
      <c r="D2" s="407"/>
      <c r="E2" s="407"/>
      <c r="F2" s="407"/>
      <c r="G2" s="407"/>
      <c r="H2" s="407"/>
      <c r="I2" s="407"/>
      <c r="J2" s="73"/>
      <c r="K2" s="116"/>
      <c r="L2" s="88"/>
      <c r="M2" s="405" t="s">
        <v>137</v>
      </c>
      <c r="N2" s="405"/>
      <c r="O2" s="405"/>
      <c r="P2" s="405"/>
      <c r="Q2" s="405"/>
      <c r="R2" s="405"/>
      <c r="S2" s="405"/>
      <c r="T2" s="405"/>
      <c r="U2" s="405"/>
      <c r="X2" s="408" t="s">
        <v>148</v>
      </c>
      <c r="Y2" s="409"/>
      <c r="Z2" s="409"/>
      <c r="AA2" s="409"/>
      <c r="AB2" s="409"/>
      <c r="AC2" s="409"/>
      <c r="AD2" s="409"/>
      <c r="AE2" s="409"/>
      <c r="AF2" s="409"/>
      <c r="AG2" s="409"/>
      <c r="AH2" s="296"/>
      <c r="AI2" s="408" t="s">
        <v>158</v>
      </c>
      <c r="AJ2" s="409"/>
      <c r="AK2" s="409"/>
      <c r="AL2" s="409"/>
      <c r="AM2" s="409"/>
      <c r="AN2" s="409"/>
      <c r="AO2" s="409"/>
      <c r="AP2" s="409"/>
      <c r="AQ2" s="409"/>
      <c r="AR2" s="409"/>
    </row>
    <row r="3" spans="1:47" ht="18" customHeight="1" x14ac:dyDescent="0.2">
      <c r="A3" s="398" t="str">
        <f>Criteria1.1.1!D6</f>
        <v>Justice Sector</v>
      </c>
      <c r="B3" s="386"/>
      <c r="C3" s="386"/>
      <c r="D3" s="73"/>
      <c r="E3" s="73"/>
      <c r="F3" s="73"/>
      <c r="G3" s="73"/>
      <c r="H3" s="73"/>
      <c r="I3" s="73"/>
      <c r="J3" s="73"/>
      <c r="K3" s="116"/>
      <c r="L3" s="88"/>
      <c r="M3" s="72"/>
      <c r="N3" s="72"/>
      <c r="O3" s="72"/>
      <c r="P3" s="72"/>
      <c r="Q3" s="72"/>
      <c r="R3" s="72"/>
      <c r="S3" s="72"/>
      <c r="T3" s="72"/>
      <c r="U3" s="72"/>
      <c r="X3" s="72"/>
      <c r="Y3" s="73"/>
      <c r="Z3" s="73"/>
      <c r="AA3" s="73"/>
      <c r="AB3" s="73"/>
      <c r="AC3" s="73"/>
      <c r="AD3" s="73"/>
      <c r="AE3" s="399" t="s">
        <v>150</v>
      </c>
      <c r="AF3" s="29" t="s">
        <v>149</v>
      </c>
      <c r="AG3" s="92" t="s">
        <v>19</v>
      </c>
      <c r="AI3" s="72"/>
      <c r="AJ3" s="73"/>
      <c r="AK3" s="73"/>
      <c r="AL3" s="73"/>
      <c r="AM3" s="73"/>
      <c r="AN3" s="73"/>
      <c r="AO3" s="73"/>
      <c r="AP3" s="399" t="s">
        <v>150</v>
      </c>
      <c r="AQ3" s="29" t="s">
        <v>149</v>
      </c>
      <c r="AR3" s="92" t="s">
        <v>19</v>
      </c>
    </row>
    <row r="4" spans="1:47" ht="18" customHeight="1" x14ac:dyDescent="0.2">
      <c r="A4" s="50" t="s">
        <v>123</v>
      </c>
      <c r="B4" s="86" t="s">
        <v>128</v>
      </c>
      <c r="C4" s="87" t="s">
        <v>120</v>
      </c>
      <c r="G4" s="50" t="s">
        <v>122</v>
      </c>
      <c r="H4">
        <v>4</v>
      </c>
      <c r="I4" s="88"/>
      <c r="J4" s="88"/>
      <c r="K4" s="117"/>
      <c r="L4" s="88"/>
      <c r="M4" s="61" t="s">
        <v>130</v>
      </c>
      <c r="N4" s="59">
        <v>4</v>
      </c>
      <c r="O4" s="397" t="s">
        <v>138</v>
      </c>
      <c r="P4" s="397"/>
      <c r="Q4" s="397"/>
      <c r="R4" s="397"/>
      <c r="S4" s="397"/>
      <c r="T4" s="397"/>
      <c r="X4" s="61" t="s">
        <v>142</v>
      </c>
      <c r="Y4" s="59">
        <v>4</v>
      </c>
      <c r="Z4" s="93" t="s">
        <v>143</v>
      </c>
      <c r="AA4" s="93"/>
      <c r="AB4" s="93"/>
      <c r="AC4" s="93"/>
      <c r="AE4" s="400"/>
      <c r="AF4" s="94">
        <v>1</v>
      </c>
      <c r="AG4" s="95">
        <v>4</v>
      </c>
      <c r="AI4" s="98" t="s">
        <v>151</v>
      </c>
      <c r="AJ4" s="59">
        <v>4</v>
      </c>
      <c r="AK4" s="93"/>
      <c r="AL4" s="93"/>
      <c r="AM4" s="93"/>
      <c r="AN4" s="93"/>
      <c r="AP4" s="400"/>
      <c r="AQ4" s="94">
        <v>0</v>
      </c>
      <c r="AR4" s="95">
        <v>4</v>
      </c>
    </row>
    <row r="5" spans="1:47" ht="18" customHeight="1" x14ac:dyDescent="0.2">
      <c r="G5" s="50" t="s">
        <v>124</v>
      </c>
      <c r="H5">
        <v>0</v>
      </c>
      <c r="I5" s="88"/>
      <c r="J5" s="88"/>
      <c r="K5" s="117"/>
      <c r="L5" s="88"/>
      <c r="M5" s="61" t="s">
        <v>131</v>
      </c>
      <c r="N5" s="59">
        <v>3</v>
      </c>
      <c r="O5" s="397" t="s">
        <v>132</v>
      </c>
      <c r="P5" s="397"/>
      <c r="Q5" s="397"/>
      <c r="R5" s="397"/>
      <c r="S5" s="397"/>
      <c r="T5" s="397"/>
      <c r="X5" s="61">
        <v>3</v>
      </c>
      <c r="Y5" s="59">
        <v>3</v>
      </c>
      <c r="Z5" s="397" t="s">
        <v>144</v>
      </c>
      <c r="AA5" s="397"/>
      <c r="AB5" s="397"/>
      <c r="AC5" s="397"/>
      <c r="AD5" s="397"/>
      <c r="AE5" s="400"/>
      <c r="AF5" s="94">
        <v>0</v>
      </c>
      <c r="AG5" s="95">
        <v>3</v>
      </c>
      <c r="AI5" s="99" t="s">
        <v>152</v>
      </c>
      <c r="AJ5" s="59">
        <v>3</v>
      </c>
      <c r="AK5" s="397" t="s">
        <v>161</v>
      </c>
      <c r="AL5" s="397"/>
      <c r="AM5" s="397"/>
      <c r="AN5" s="397"/>
      <c r="AO5" s="397"/>
      <c r="AP5" s="400"/>
      <c r="AQ5" s="94">
        <v>1</v>
      </c>
      <c r="AR5" s="95">
        <v>3</v>
      </c>
    </row>
    <row r="6" spans="1:47" x14ac:dyDescent="0.2">
      <c r="M6" s="61" t="s">
        <v>73</v>
      </c>
      <c r="N6" s="59">
        <v>2</v>
      </c>
      <c r="O6" s="397" t="s">
        <v>133</v>
      </c>
      <c r="P6" s="397"/>
      <c r="Q6" s="397"/>
      <c r="R6" s="397"/>
      <c r="S6" s="397"/>
      <c r="T6" s="397"/>
      <c r="X6" s="61">
        <v>2</v>
      </c>
      <c r="Y6" s="59">
        <v>2</v>
      </c>
      <c r="Z6" s="397" t="s">
        <v>145</v>
      </c>
      <c r="AA6" s="397"/>
      <c r="AB6" s="397"/>
      <c r="AC6" s="397"/>
      <c r="AD6" s="397"/>
      <c r="AE6" s="400"/>
      <c r="AF6" s="94">
        <v>0</v>
      </c>
      <c r="AG6" s="95">
        <v>2</v>
      </c>
      <c r="AI6" s="99" t="s">
        <v>153</v>
      </c>
      <c r="AJ6" s="59">
        <v>2</v>
      </c>
      <c r="AK6" s="397" t="s">
        <v>163</v>
      </c>
      <c r="AL6" s="397"/>
      <c r="AM6" s="397"/>
      <c r="AN6" s="397"/>
      <c r="AO6" s="397"/>
      <c r="AP6" s="400"/>
      <c r="AQ6" s="94">
        <v>0</v>
      </c>
      <c r="AR6" s="95">
        <v>2</v>
      </c>
    </row>
    <row r="7" spans="1:47" x14ac:dyDescent="0.2">
      <c r="M7" s="61" t="s">
        <v>134</v>
      </c>
      <c r="N7" s="59">
        <v>1</v>
      </c>
      <c r="O7" s="397" t="s">
        <v>135</v>
      </c>
      <c r="P7" s="397"/>
      <c r="Q7" s="397"/>
      <c r="R7" s="397"/>
      <c r="S7" s="397"/>
      <c r="T7" s="397"/>
      <c r="X7" s="61">
        <v>1</v>
      </c>
      <c r="Y7" s="59">
        <v>1</v>
      </c>
      <c r="Z7" s="397" t="s">
        <v>146</v>
      </c>
      <c r="AA7" s="397"/>
      <c r="AB7" s="397"/>
      <c r="AC7" s="397"/>
      <c r="AD7" s="397"/>
      <c r="AE7" s="400"/>
      <c r="AF7" s="94">
        <v>0</v>
      </c>
      <c r="AG7" s="95">
        <v>1</v>
      </c>
      <c r="AI7" s="100" t="s">
        <v>154</v>
      </c>
      <c r="AJ7" s="59">
        <v>1</v>
      </c>
      <c r="AK7" s="397"/>
      <c r="AL7" s="397"/>
      <c r="AM7" s="397"/>
      <c r="AN7" s="397"/>
      <c r="AO7" s="397"/>
      <c r="AP7" s="400"/>
      <c r="AQ7" s="94">
        <v>0</v>
      </c>
      <c r="AR7" s="95">
        <v>1</v>
      </c>
    </row>
    <row r="8" spans="1:47" ht="12.75" customHeight="1" x14ac:dyDescent="0.2">
      <c r="X8" s="61">
        <v>0</v>
      </c>
      <c r="Y8" s="59">
        <v>0</v>
      </c>
      <c r="Z8" s="397" t="s">
        <v>147</v>
      </c>
      <c r="AA8" s="397"/>
      <c r="AB8" s="397"/>
      <c r="AC8" s="397"/>
      <c r="AD8" s="397"/>
      <c r="AE8" s="401"/>
      <c r="AF8" s="96">
        <v>0</v>
      </c>
      <c r="AG8" s="97">
        <v>0</v>
      </c>
      <c r="AI8" s="99" t="s">
        <v>155</v>
      </c>
      <c r="AJ8" s="59">
        <v>0</v>
      </c>
      <c r="AK8" s="397"/>
      <c r="AL8" s="397"/>
      <c r="AM8" s="397"/>
      <c r="AN8" s="397"/>
      <c r="AO8" s="397"/>
      <c r="AP8" s="401"/>
      <c r="AQ8" s="96">
        <v>0</v>
      </c>
      <c r="AR8" s="97">
        <v>0</v>
      </c>
    </row>
    <row r="9" spans="1:47" ht="42.75" customHeight="1" x14ac:dyDescent="0.2">
      <c r="X9" s="396" t="s">
        <v>156</v>
      </c>
      <c r="Y9" s="396"/>
      <c r="Z9" s="396"/>
      <c r="AA9" s="396"/>
      <c r="AB9" s="396"/>
      <c r="AC9" s="396"/>
      <c r="AD9" s="396"/>
      <c r="AF9" s="50" t="s">
        <v>73</v>
      </c>
      <c r="AG9" s="77">
        <f>(AF4*AG4+AF5*AG5+AF6*AG6+AF7*AG7+AF8*AG8)/SUM(AF4:AF8)</f>
        <v>4</v>
      </c>
      <c r="AI9" s="396" t="str">
        <f>X9</f>
        <v>NB: For this criteria either you find the information at the beginning of the main strategy. If not take average answer from the questionnaires. Fill in answers in table above</v>
      </c>
      <c r="AJ9" s="396"/>
      <c r="AK9" s="396"/>
      <c r="AL9" s="396"/>
      <c r="AM9" s="396"/>
      <c r="AN9" s="396"/>
      <c r="AO9" s="396"/>
      <c r="AQ9" s="50" t="s">
        <v>73</v>
      </c>
      <c r="AR9" s="77">
        <f>(AQ4*AR4+AQ5*AR5+AQ6*AR6+AQ7*AR7+AQ8*AR8)/SUM(AQ4:AQ8)</f>
        <v>3</v>
      </c>
    </row>
    <row r="10" spans="1:47" ht="22.5" x14ac:dyDescent="0.2">
      <c r="A10" s="50" t="s">
        <v>123</v>
      </c>
      <c r="B10" s="86" t="s">
        <v>128</v>
      </c>
      <c r="C10" s="87" t="s">
        <v>120</v>
      </c>
      <c r="G10" s="50" t="s">
        <v>122</v>
      </c>
      <c r="I10" s="90" t="s">
        <v>129</v>
      </c>
      <c r="J10" s="50" t="s">
        <v>79</v>
      </c>
      <c r="K10" s="115" t="s">
        <v>3</v>
      </c>
      <c r="M10" s="50" t="s">
        <v>123</v>
      </c>
      <c r="N10" s="50" t="s">
        <v>127</v>
      </c>
      <c r="O10" s="89" t="s">
        <v>125</v>
      </c>
      <c r="T10" s="90" t="s">
        <v>129</v>
      </c>
      <c r="U10" s="50" t="s">
        <v>79</v>
      </c>
      <c r="V10" s="115" t="s">
        <v>3</v>
      </c>
      <c r="X10" t="str">
        <f>M10</f>
        <v>Criteria</v>
      </c>
      <c r="Y10" s="50" t="s">
        <v>141</v>
      </c>
      <c r="Z10" s="89" t="s">
        <v>140</v>
      </c>
      <c r="AD10" s="90" t="s">
        <v>129</v>
      </c>
      <c r="AE10" s="50" t="s">
        <v>79</v>
      </c>
      <c r="AF10" s="50" t="s">
        <v>3</v>
      </c>
      <c r="AH10" s="296"/>
      <c r="AI10" t="str">
        <f>X10</f>
        <v>Criteria</v>
      </c>
      <c r="AJ10" s="50" t="s">
        <v>162</v>
      </c>
      <c r="AK10" s="89" t="s">
        <v>159</v>
      </c>
      <c r="AO10" s="90" t="s">
        <v>139</v>
      </c>
      <c r="AP10" s="50" t="s">
        <v>79</v>
      </c>
      <c r="AQ10" s="50" t="s">
        <v>3</v>
      </c>
    </row>
    <row r="11" spans="1:47" x14ac:dyDescent="0.2">
      <c r="G11" s="50" t="s">
        <v>124</v>
      </c>
      <c r="I11" s="62">
        <v>2</v>
      </c>
      <c r="J11" s="81">
        <v>0.25</v>
      </c>
      <c r="K11" s="114">
        <f>I11*J11</f>
        <v>0.5</v>
      </c>
      <c r="O11" s="89" t="s">
        <v>126</v>
      </c>
      <c r="T11" s="62">
        <v>3</v>
      </c>
      <c r="U11" s="81">
        <v>0.25</v>
      </c>
      <c r="V11" s="114">
        <f>T11*U11</f>
        <v>0.75</v>
      </c>
      <c r="Z11" s="89"/>
      <c r="AD11" s="104">
        <v>4</v>
      </c>
      <c r="AE11" s="81">
        <v>0.25</v>
      </c>
      <c r="AF11" s="105">
        <f>AD11*AE11</f>
        <v>1</v>
      </c>
      <c r="AK11" s="89" t="s">
        <v>160</v>
      </c>
      <c r="AO11" s="104">
        <v>3</v>
      </c>
      <c r="AP11" s="81">
        <v>0.25</v>
      </c>
      <c r="AQ11" s="105">
        <f>AO11*AP11</f>
        <v>0.75</v>
      </c>
      <c r="AS11" s="357" t="s">
        <v>157</v>
      </c>
      <c r="AT11" s="379"/>
      <c r="AU11" s="101">
        <f>K11+V11+AF11+AQ11</f>
        <v>3</v>
      </c>
    </row>
    <row r="13" spans="1:47" ht="18.75" customHeight="1" x14ac:dyDescent="0.2">
      <c r="A13" s="398" t="str">
        <f>Criteria1.1.1!D14</f>
        <v>Home Affiars</v>
      </c>
      <c r="B13" s="386"/>
      <c r="C13" s="386"/>
      <c r="AE13" s="399" t="s">
        <v>150</v>
      </c>
      <c r="AF13" s="29" t="s">
        <v>149</v>
      </c>
      <c r="AG13" s="92" t="s">
        <v>19</v>
      </c>
      <c r="AP13" s="399" t="s">
        <v>150</v>
      </c>
      <c r="AQ13" s="29" t="s">
        <v>149</v>
      </c>
      <c r="AR13" s="92" t="s">
        <v>19</v>
      </c>
    </row>
    <row r="14" spans="1:47" ht="18" customHeight="1" x14ac:dyDescent="0.2">
      <c r="A14" s="50" t="s">
        <v>123</v>
      </c>
      <c r="B14" s="86" t="s">
        <v>128</v>
      </c>
      <c r="C14" s="87" t="s">
        <v>120</v>
      </c>
      <c r="G14" s="50" t="s">
        <v>122</v>
      </c>
      <c r="H14">
        <v>4</v>
      </c>
      <c r="I14" s="88"/>
      <c r="J14" s="88"/>
      <c r="K14" s="117"/>
      <c r="L14" s="88"/>
      <c r="M14" s="61" t="s">
        <v>130</v>
      </c>
      <c r="N14" s="59">
        <v>4</v>
      </c>
      <c r="O14" s="397" t="s">
        <v>138</v>
      </c>
      <c r="P14" s="397"/>
      <c r="Q14" s="397"/>
      <c r="R14" s="397"/>
      <c r="S14" s="397"/>
      <c r="T14" s="397"/>
      <c r="X14" s="61" t="s">
        <v>142</v>
      </c>
      <c r="Y14" s="59">
        <v>4</v>
      </c>
      <c r="Z14" s="93" t="s">
        <v>143</v>
      </c>
      <c r="AA14" s="93"/>
      <c r="AB14" s="93"/>
      <c r="AC14" s="93"/>
      <c r="AE14" s="400"/>
      <c r="AF14" s="94">
        <v>1</v>
      </c>
      <c r="AG14" s="95">
        <v>4</v>
      </c>
      <c r="AI14" s="98" t="s">
        <v>151</v>
      </c>
      <c r="AJ14" s="59">
        <v>4</v>
      </c>
      <c r="AK14" s="93"/>
      <c r="AL14" s="93"/>
      <c r="AM14" s="93"/>
      <c r="AN14" s="93"/>
      <c r="AP14" s="400"/>
      <c r="AQ14" s="94">
        <v>0</v>
      </c>
      <c r="AR14" s="95">
        <v>4</v>
      </c>
    </row>
    <row r="15" spans="1:47" ht="18" customHeight="1" x14ac:dyDescent="0.2">
      <c r="G15" s="50" t="s">
        <v>124</v>
      </c>
      <c r="H15">
        <v>0</v>
      </c>
      <c r="I15" s="88"/>
      <c r="J15" s="88"/>
      <c r="K15" s="117"/>
      <c r="L15" s="88"/>
      <c r="M15" s="61" t="s">
        <v>131</v>
      </c>
      <c r="N15" s="59">
        <v>3</v>
      </c>
      <c r="O15" s="397" t="s">
        <v>132</v>
      </c>
      <c r="P15" s="397"/>
      <c r="Q15" s="397"/>
      <c r="R15" s="397"/>
      <c r="S15" s="397"/>
      <c r="T15" s="397"/>
      <c r="X15" s="61">
        <v>3</v>
      </c>
      <c r="Y15" s="59">
        <v>3</v>
      </c>
      <c r="Z15" s="397" t="s">
        <v>144</v>
      </c>
      <c r="AA15" s="397"/>
      <c r="AB15" s="397"/>
      <c r="AC15" s="397"/>
      <c r="AD15" s="397"/>
      <c r="AE15" s="400"/>
      <c r="AF15" s="94">
        <v>0</v>
      </c>
      <c r="AG15" s="95">
        <v>3</v>
      </c>
      <c r="AI15" s="99" t="s">
        <v>152</v>
      </c>
      <c r="AJ15" s="59">
        <v>3</v>
      </c>
      <c r="AK15" s="397" t="s">
        <v>161</v>
      </c>
      <c r="AL15" s="397"/>
      <c r="AM15" s="397"/>
      <c r="AN15" s="397"/>
      <c r="AO15" s="397"/>
      <c r="AP15" s="400"/>
      <c r="AQ15" s="94">
        <v>0</v>
      </c>
      <c r="AR15" s="95">
        <v>3</v>
      </c>
    </row>
    <row r="16" spans="1:47" x14ac:dyDescent="0.2">
      <c r="M16" s="61" t="s">
        <v>73</v>
      </c>
      <c r="N16" s="59">
        <v>2</v>
      </c>
      <c r="O16" s="397" t="s">
        <v>133</v>
      </c>
      <c r="P16" s="397"/>
      <c r="Q16" s="397"/>
      <c r="R16" s="397"/>
      <c r="S16" s="397"/>
      <c r="T16" s="397"/>
      <c r="X16" s="61">
        <v>2</v>
      </c>
      <c r="Y16" s="59">
        <v>2</v>
      </c>
      <c r="Z16" s="397" t="s">
        <v>145</v>
      </c>
      <c r="AA16" s="397"/>
      <c r="AB16" s="397"/>
      <c r="AC16" s="397"/>
      <c r="AD16" s="397"/>
      <c r="AE16" s="400"/>
      <c r="AF16" s="94">
        <v>0</v>
      </c>
      <c r="AG16" s="95">
        <v>2</v>
      </c>
      <c r="AI16" s="99" t="s">
        <v>153</v>
      </c>
      <c r="AJ16" s="59">
        <v>2</v>
      </c>
      <c r="AK16" s="397" t="s">
        <v>163</v>
      </c>
      <c r="AL16" s="397"/>
      <c r="AM16" s="397"/>
      <c r="AN16" s="397"/>
      <c r="AO16" s="397"/>
      <c r="AP16" s="400"/>
      <c r="AQ16" s="94">
        <v>1</v>
      </c>
      <c r="AR16" s="95">
        <v>2</v>
      </c>
    </row>
    <row r="17" spans="1:47" x14ac:dyDescent="0.2">
      <c r="M17" s="61" t="s">
        <v>134</v>
      </c>
      <c r="N17" s="59">
        <v>1</v>
      </c>
      <c r="O17" s="397" t="s">
        <v>135</v>
      </c>
      <c r="P17" s="397"/>
      <c r="Q17" s="397"/>
      <c r="R17" s="397"/>
      <c r="S17" s="397"/>
      <c r="T17" s="397"/>
      <c r="X17" s="61">
        <v>1</v>
      </c>
      <c r="Y17" s="59">
        <v>1</v>
      </c>
      <c r="Z17" s="397" t="s">
        <v>146</v>
      </c>
      <c r="AA17" s="397"/>
      <c r="AB17" s="397"/>
      <c r="AC17" s="397"/>
      <c r="AD17" s="397"/>
      <c r="AE17" s="400"/>
      <c r="AF17" s="94">
        <v>0</v>
      </c>
      <c r="AG17" s="95">
        <v>1</v>
      </c>
      <c r="AI17" s="100" t="s">
        <v>154</v>
      </c>
      <c r="AJ17" s="59">
        <v>1</v>
      </c>
      <c r="AK17" s="397"/>
      <c r="AL17" s="397"/>
      <c r="AM17" s="397"/>
      <c r="AN17" s="397"/>
      <c r="AO17" s="397"/>
      <c r="AP17" s="400"/>
      <c r="AQ17" s="94">
        <v>0</v>
      </c>
      <c r="AR17" s="95">
        <v>1</v>
      </c>
    </row>
    <row r="18" spans="1:47" ht="12.75" customHeight="1" x14ac:dyDescent="0.2">
      <c r="X18" s="61">
        <v>0</v>
      </c>
      <c r="Y18" s="59">
        <v>0</v>
      </c>
      <c r="Z18" s="397" t="s">
        <v>147</v>
      </c>
      <c r="AA18" s="397"/>
      <c r="AB18" s="397"/>
      <c r="AC18" s="397"/>
      <c r="AD18" s="397"/>
      <c r="AE18" s="401"/>
      <c r="AF18" s="96">
        <v>0</v>
      </c>
      <c r="AG18" s="97">
        <v>0</v>
      </c>
      <c r="AI18" s="99" t="s">
        <v>155</v>
      </c>
      <c r="AJ18" s="59">
        <v>0</v>
      </c>
      <c r="AK18" s="397"/>
      <c r="AL18" s="397"/>
      <c r="AM18" s="397"/>
      <c r="AN18" s="397"/>
      <c r="AO18" s="397"/>
      <c r="AP18" s="401"/>
      <c r="AQ18" s="96">
        <v>0</v>
      </c>
      <c r="AR18" s="97">
        <v>0</v>
      </c>
    </row>
    <row r="19" spans="1:47" ht="42.75" customHeight="1" x14ac:dyDescent="0.2">
      <c r="X19" s="396" t="s">
        <v>156</v>
      </c>
      <c r="Y19" s="396"/>
      <c r="Z19" s="396"/>
      <c r="AA19" s="396"/>
      <c r="AB19" s="396"/>
      <c r="AC19" s="396"/>
      <c r="AD19" s="396"/>
      <c r="AF19" s="50" t="s">
        <v>73</v>
      </c>
      <c r="AG19" s="77">
        <f>(AF14*AG14+AF15*AG15+AF16*AG16+AF17*AG17+AF18*AG18)/SUM(AF14:AF18)</f>
        <v>4</v>
      </c>
      <c r="AI19" s="396" t="str">
        <f>X19</f>
        <v>NB: For this criteria either you find the information at the beginning of the main strategy. If not take average answer from the questionnaires. Fill in answers in table above</v>
      </c>
      <c r="AJ19" s="396"/>
      <c r="AK19" s="396"/>
      <c r="AL19" s="396"/>
      <c r="AM19" s="396"/>
      <c r="AN19" s="396"/>
      <c r="AO19" s="396"/>
      <c r="AQ19" s="50" t="s">
        <v>73</v>
      </c>
      <c r="AR19" s="77">
        <v>2</v>
      </c>
    </row>
    <row r="20" spans="1:47" ht="22.5" x14ac:dyDescent="0.2">
      <c r="A20" s="50" t="s">
        <v>123</v>
      </c>
      <c r="B20" s="86" t="s">
        <v>128</v>
      </c>
      <c r="C20" s="87" t="s">
        <v>120</v>
      </c>
      <c r="G20" s="50" t="s">
        <v>122</v>
      </c>
      <c r="I20" s="90"/>
      <c r="J20" s="50" t="s">
        <v>79</v>
      </c>
      <c r="K20" s="115" t="s">
        <v>3</v>
      </c>
      <c r="M20" s="50" t="s">
        <v>123</v>
      </c>
      <c r="N20" s="50" t="s">
        <v>127</v>
      </c>
      <c r="O20" s="89" t="s">
        <v>125</v>
      </c>
      <c r="T20" s="90" t="s">
        <v>129</v>
      </c>
      <c r="U20" s="50" t="s">
        <v>79</v>
      </c>
      <c r="V20" s="115" t="s">
        <v>3</v>
      </c>
      <c r="X20" t="str">
        <f>M20</f>
        <v>Criteria</v>
      </c>
      <c r="Y20" s="50" t="s">
        <v>141</v>
      </c>
      <c r="Z20" s="89" t="s">
        <v>140</v>
      </c>
      <c r="AD20" s="90" t="s">
        <v>129</v>
      </c>
      <c r="AE20" s="50" t="s">
        <v>79</v>
      </c>
      <c r="AF20" s="50" t="s">
        <v>3</v>
      </c>
      <c r="AH20" s="296">
        <v>4</v>
      </c>
      <c r="AI20" t="str">
        <f>X20</f>
        <v>Criteria</v>
      </c>
      <c r="AJ20" s="50" t="str">
        <f>AJ10</f>
        <v>1.2.2.2</v>
      </c>
      <c r="AK20" s="89" t="s">
        <v>159</v>
      </c>
      <c r="AO20" s="90" t="s">
        <v>139</v>
      </c>
      <c r="AP20" s="50" t="s">
        <v>79</v>
      </c>
      <c r="AQ20" s="50" t="s">
        <v>3</v>
      </c>
    </row>
    <row r="21" spans="1:47" x14ac:dyDescent="0.2">
      <c r="G21" s="50" t="s">
        <v>124</v>
      </c>
      <c r="I21" s="62">
        <v>4</v>
      </c>
      <c r="J21" s="81">
        <v>0.25</v>
      </c>
      <c r="K21" s="114">
        <f>I21*J21</f>
        <v>1</v>
      </c>
      <c r="O21" s="89" t="s">
        <v>126</v>
      </c>
      <c r="T21" s="62">
        <v>2</v>
      </c>
      <c r="U21" s="81">
        <v>0.25</v>
      </c>
      <c r="V21" s="114">
        <f>T21*U21</f>
        <v>0.5</v>
      </c>
      <c r="Z21" s="89"/>
      <c r="AD21" s="104">
        <v>0</v>
      </c>
      <c r="AE21" s="81">
        <v>0.25</v>
      </c>
      <c r="AF21" s="105">
        <f>AD21*AE21</f>
        <v>0</v>
      </c>
      <c r="AK21" s="89" t="s">
        <v>160</v>
      </c>
      <c r="AO21" s="104">
        <v>0</v>
      </c>
      <c r="AP21" s="81">
        <v>0.25</v>
      </c>
      <c r="AQ21" s="105">
        <f>AO21*AP21</f>
        <v>0</v>
      </c>
      <c r="AS21" s="357" t="s">
        <v>157</v>
      </c>
      <c r="AT21" s="379"/>
      <c r="AU21" s="101">
        <f>K21+V21+AF21+AQ21</f>
        <v>1.5</v>
      </c>
    </row>
    <row r="23" spans="1:47" ht="18.75" customHeight="1" x14ac:dyDescent="0.2">
      <c r="A23" s="402" t="str">
        <f>Criteria1.1.1!D27</f>
        <v>Public Administration Reform Sector</v>
      </c>
      <c r="B23" s="403"/>
      <c r="C23" s="404"/>
      <c r="AE23" s="399" t="s">
        <v>150</v>
      </c>
      <c r="AF23" s="29" t="s">
        <v>149</v>
      </c>
      <c r="AG23" s="92" t="s">
        <v>19</v>
      </c>
      <c r="AP23" s="399" t="s">
        <v>150</v>
      </c>
      <c r="AQ23" s="29" t="s">
        <v>149</v>
      </c>
      <c r="AR23" s="92" t="s">
        <v>19</v>
      </c>
    </row>
    <row r="24" spans="1:47" ht="18" customHeight="1" x14ac:dyDescent="0.2">
      <c r="A24" s="50" t="s">
        <v>123</v>
      </c>
      <c r="B24" s="86" t="s">
        <v>128</v>
      </c>
      <c r="C24" s="87" t="s">
        <v>120</v>
      </c>
      <c r="G24" s="50" t="s">
        <v>122</v>
      </c>
      <c r="H24">
        <v>4</v>
      </c>
      <c r="I24" s="88"/>
      <c r="J24" s="88"/>
      <c r="K24" s="117"/>
      <c r="L24" s="88"/>
      <c r="M24" s="61" t="s">
        <v>130</v>
      </c>
      <c r="N24" s="59">
        <v>4</v>
      </c>
      <c r="O24" s="397" t="s">
        <v>138</v>
      </c>
      <c r="P24" s="397"/>
      <c r="Q24" s="397"/>
      <c r="R24" s="397"/>
      <c r="S24" s="397"/>
      <c r="T24" s="397"/>
      <c r="X24" s="61" t="s">
        <v>142</v>
      </c>
      <c r="Y24" s="59">
        <v>4</v>
      </c>
      <c r="Z24" s="93" t="s">
        <v>143</v>
      </c>
      <c r="AA24" s="93"/>
      <c r="AB24" s="93"/>
      <c r="AC24" s="93"/>
      <c r="AE24" s="400"/>
      <c r="AF24" s="94">
        <v>2</v>
      </c>
      <c r="AG24" s="95">
        <v>4</v>
      </c>
      <c r="AI24" s="98" t="s">
        <v>151</v>
      </c>
      <c r="AJ24" s="59">
        <v>4</v>
      </c>
      <c r="AK24" s="93"/>
      <c r="AL24" s="93"/>
      <c r="AM24" s="93"/>
      <c r="AN24" s="93"/>
      <c r="AP24" s="400"/>
      <c r="AQ24" s="94">
        <v>1</v>
      </c>
      <c r="AR24" s="95">
        <v>4</v>
      </c>
    </row>
    <row r="25" spans="1:47" ht="18" customHeight="1" x14ac:dyDescent="0.2">
      <c r="G25" s="50" t="s">
        <v>124</v>
      </c>
      <c r="H25">
        <v>0</v>
      </c>
      <c r="I25" s="88"/>
      <c r="J25" s="88"/>
      <c r="K25" s="117"/>
      <c r="L25" s="88"/>
      <c r="M25" s="61" t="s">
        <v>131</v>
      </c>
      <c r="N25" s="59">
        <v>3</v>
      </c>
      <c r="O25" s="397" t="s">
        <v>132</v>
      </c>
      <c r="P25" s="397"/>
      <c r="Q25" s="397"/>
      <c r="R25" s="397"/>
      <c r="S25" s="397"/>
      <c r="T25" s="397"/>
      <c r="X25" s="61">
        <v>3</v>
      </c>
      <c r="Y25" s="59">
        <v>3</v>
      </c>
      <c r="Z25" s="397" t="s">
        <v>144</v>
      </c>
      <c r="AA25" s="397"/>
      <c r="AB25" s="397"/>
      <c r="AC25" s="397"/>
      <c r="AD25" s="397"/>
      <c r="AE25" s="400"/>
      <c r="AF25" s="94">
        <v>0</v>
      </c>
      <c r="AG25" s="95">
        <v>3</v>
      </c>
      <c r="AI25" s="99" t="s">
        <v>152</v>
      </c>
      <c r="AJ25" s="59">
        <v>3</v>
      </c>
      <c r="AK25" s="397" t="s">
        <v>161</v>
      </c>
      <c r="AL25" s="397"/>
      <c r="AM25" s="397"/>
      <c r="AN25" s="397"/>
      <c r="AO25" s="397"/>
      <c r="AP25" s="400"/>
      <c r="AQ25" s="94">
        <v>0</v>
      </c>
      <c r="AR25" s="95">
        <v>3</v>
      </c>
    </row>
    <row r="26" spans="1:47" x14ac:dyDescent="0.2">
      <c r="M26" s="61" t="s">
        <v>73</v>
      </c>
      <c r="N26" s="59">
        <v>2</v>
      </c>
      <c r="O26" s="397" t="s">
        <v>133</v>
      </c>
      <c r="P26" s="397"/>
      <c r="Q26" s="397"/>
      <c r="R26" s="397"/>
      <c r="S26" s="397"/>
      <c r="T26" s="397"/>
      <c r="X26" s="61">
        <v>2</v>
      </c>
      <c r="Y26" s="59">
        <v>2</v>
      </c>
      <c r="Z26" s="397" t="s">
        <v>145</v>
      </c>
      <c r="AA26" s="397"/>
      <c r="AB26" s="397"/>
      <c r="AC26" s="397"/>
      <c r="AD26" s="397"/>
      <c r="AE26" s="400"/>
      <c r="AF26" s="94">
        <v>0</v>
      </c>
      <c r="AG26" s="95">
        <v>2</v>
      </c>
      <c r="AI26" s="99" t="s">
        <v>153</v>
      </c>
      <c r="AJ26" s="59">
        <v>2</v>
      </c>
      <c r="AK26" s="397" t="s">
        <v>163</v>
      </c>
      <c r="AL26" s="397"/>
      <c r="AM26" s="397"/>
      <c r="AN26" s="397"/>
      <c r="AO26" s="397"/>
      <c r="AP26" s="400"/>
      <c r="AQ26" s="94">
        <v>1</v>
      </c>
      <c r="AR26" s="95">
        <v>2</v>
      </c>
    </row>
    <row r="27" spans="1:47" x14ac:dyDescent="0.2">
      <c r="M27" s="61" t="s">
        <v>134</v>
      </c>
      <c r="N27" s="59">
        <v>1</v>
      </c>
      <c r="O27" s="397" t="s">
        <v>135</v>
      </c>
      <c r="P27" s="397"/>
      <c r="Q27" s="397"/>
      <c r="R27" s="397"/>
      <c r="S27" s="397"/>
      <c r="T27" s="397"/>
      <c r="X27" s="61">
        <v>1</v>
      </c>
      <c r="Y27" s="59">
        <v>1</v>
      </c>
      <c r="Z27" s="397" t="s">
        <v>146</v>
      </c>
      <c r="AA27" s="397"/>
      <c r="AB27" s="397"/>
      <c r="AC27" s="397"/>
      <c r="AD27" s="397"/>
      <c r="AE27" s="400"/>
      <c r="AF27" s="94">
        <v>1</v>
      </c>
      <c r="AG27" s="95">
        <v>1</v>
      </c>
      <c r="AI27" s="100" t="s">
        <v>154</v>
      </c>
      <c r="AJ27" s="59">
        <v>1</v>
      </c>
      <c r="AK27" s="397"/>
      <c r="AL27" s="397"/>
      <c r="AM27" s="397"/>
      <c r="AN27" s="397"/>
      <c r="AO27" s="397"/>
      <c r="AP27" s="400"/>
      <c r="AQ27" s="94">
        <v>0</v>
      </c>
      <c r="AR27" s="95">
        <v>1</v>
      </c>
    </row>
    <row r="28" spans="1:47" ht="12.75" customHeight="1" x14ac:dyDescent="0.2">
      <c r="X28" s="61">
        <v>0</v>
      </c>
      <c r="Y28" s="59">
        <v>0</v>
      </c>
      <c r="Z28" s="397" t="s">
        <v>147</v>
      </c>
      <c r="AA28" s="397"/>
      <c r="AB28" s="397"/>
      <c r="AC28" s="397"/>
      <c r="AD28" s="397"/>
      <c r="AE28" s="401"/>
      <c r="AF28" s="96"/>
      <c r="AG28" s="97">
        <v>0</v>
      </c>
      <c r="AI28" s="99" t="s">
        <v>155</v>
      </c>
      <c r="AJ28" s="59">
        <v>0</v>
      </c>
      <c r="AK28" s="397"/>
      <c r="AL28" s="397"/>
      <c r="AM28" s="397"/>
      <c r="AN28" s="397"/>
      <c r="AO28" s="397"/>
      <c r="AP28" s="401"/>
      <c r="AQ28" s="96"/>
      <c r="AR28" s="97">
        <v>0</v>
      </c>
    </row>
    <row r="29" spans="1:47" ht="42.75" customHeight="1" x14ac:dyDescent="0.2">
      <c r="X29" s="396" t="s">
        <v>156</v>
      </c>
      <c r="Y29" s="396"/>
      <c r="Z29" s="396"/>
      <c r="AA29" s="396"/>
      <c r="AB29" s="396"/>
      <c r="AC29" s="396"/>
      <c r="AD29" s="396"/>
      <c r="AF29" s="50" t="s">
        <v>73</v>
      </c>
      <c r="AG29" s="77">
        <f>(AF24*AG24+AF25*AG25+AF26*AG26+AF27*AG27+AF28*AG28)/SUM(AF24:AF28)</f>
        <v>3</v>
      </c>
      <c r="AI29" s="396" t="str">
        <f>X29</f>
        <v>NB: For this criteria either you find the information at the beginning of the main strategy. If not take average answer from the questionnaires. Fill in answers in table above</v>
      </c>
      <c r="AJ29" s="396"/>
      <c r="AK29" s="396"/>
      <c r="AL29" s="396"/>
      <c r="AM29" s="396"/>
      <c r="AN29" s="396"/>
      <c r="AO29" s="396"/>
      <c r="AQ29" s="50" t="s">
        <v>73</v>
      </c>
      <c r="AR29" s="77">
        <f>(AQ24*AR24+AQ25*AR25+AQ26*AR26+AQ27*AR27+AQ28*AR28)/SUM(AQ24:AQ28)</f>
        <v>3</v>
      </c>
    </row>
    <row r="30" spans="1:47" ht="22.5" x14ac:dyDescent="0.2">
      <c r="A30" s="50" t="s">
        <v>123</v>
      </c>
      <c r="B30" s="86" t="s">
        <v>128</v>
      </c>
      <c r="C30" s="87" t="s">
        <v>120</v>
      </c>
      <c r="G30" s="50" t="s">
        <v>122</v>
      </c>
      <c r="I30" s="90" t="s">
        <v>129</v>
      </c>
      <c r="J30" s="50" t="s">
        <v>79</v>
      </c>
      <c r="K30" s="115" t="s">
        <v>3</v>
      </c>
      <c r="M30" s="50" t="s">
        <v>123</v>
      </c>
      <c r="N30" s="50" t="s">
        <v>127</v>
      </c>
      <c r="O30" s="89" t="s">
        <v>125</v>
      </c>
      <c r="T30" s="90" t="s">
        <v>129</v>
      </c>
      <c r="U30" s="50" t="s">
        <v>79</v>
      </c>
      <c r="V30" s="115" t="s">
        <v>3</v>
      </c>
      <c r="X30" t="str">
        <f>M30</f>
        <v>Criteria</v>
      </c>
      <c r="Y30" s="50" t="s">
        <v>141</v>
      </c>
      <c r="Z30" s="89" t="s">
        <v>140</v>
      </c>
      <c r="AD30" s="90" t="s">
        <v>129</v>
      </c>
      <c r="AE30" s="50" t="s">
        <v>79</v>
      </c>
      <c r="AF30" s="50" t="s">
        <v>3</v>
      </c>
      <c r="AH30" s="296"/>
      <c r="AI30" t="str">
        <f>X30</f>
        <v>Criteria</v>
      </c>
      <c r="AJ30" s="50" t="str">
        <f>AJ20</f>
        <v>1.2.2.2</v>
      </c>
      <c r="AK30" s="89" t="s">
        <v>159</v>
      </c>
      <c r="AO30" s="90" t="s">
        <v>139</v>
      </c>
      <c r="AP30" s="50" t="s">
        <v>79</v>
      </c>
      <c r="AQ30" s="50" t="s">
        <v>3</v>
      </c>
    </row>
    <row r="31" spans="1:47" x14ac:dyDescent="0.2">
      <c r="G31" s="50" t="s">
        <v>124</v>
      </c>
      <c r="I31" s="62">
        <v>2</v>
      </c>
      <c r="J31" s="81">
        <v>0.25</v>
      </c>
      <c r="K31" s="114">
        <f>I31*J31</f>
        <v>0.5</v>
      </c>
      <c r="O31" s="89" t="s">
        <v>126</v>
      </c>
      <c r="T31" s="62">
        <v>3</v>
      </c>
      <c r="U31" s="81">
        <v>0.25</v>
      </c>
      <c r="V31" s="114">
        <f>T31*U31</f>
        <v>0.75</v>
      </c>
      <c r="Z31" s="89"/>
      <c r="AD31" s="104">
        <v>3</v>
      </c>
      <c r="AE31" s="81">
        <v>0.25</v>
      </c>
      <c r="AF31" s="105">
        <f>AD31*AE31</f>
        <v>0.75</v>
      </c>
      <c r="AK31" s="89" t="s">
        <v>160</v>
      </c>
      <c r="AO31" s="104">
        <v>3</v>
      </c>
      <c r="AP31" s="81">
        <v>0.25</v>
      </c>
      <c r="AQ31" s="105">
        <f>AO31*AP31</f>
        <v>0.75</v>
      </c>
      <c r="AS31" s="357" t="s">
        <v>157</v>
      </c>
      <c r="AT31" s="379"/>
      <c r="AU31" s="101">
        <f>K31+V31+AF31+AQ31</f>
        <v>2.75</v>
      </c>
    </row>
    <row r="33" spans="1:47" ht="18.75" customHeight="1" x14ac:dyDescent="0.2">
      <c r="A33" s="398" t="str">
        <f>Criteria1.1.1!D40</f>
        <v>Social Sector</v>
      </c>
      <c r="B33" s="386"/>
      <c r="C33" s="386"/>
      <c r="AE33" s="399" t="s">
        <v>150</v>
      </c>
      <c r="AF33" s="29" t="s">
        <v>149</v>
      </c>
      <c r="AG33" s="92" t="s">
        <v>19</v>
      </c>
      <c r="AP33" s="399" t="s">
        <v>150</v>
      </c>
      <c r="AQ33" s="29" t="s">
        <v>149</v>
      </c>
      <c r="AR33" s="92" t="s">
        <v>19</v>
      </c>
    </row>
    <row r="34" spans="1:47" ht="18" customHeight="1" x14ac:dyDescent="0.2">
      <c r="A34" s="50" t="s">
        <v>123</v>
      </c>
      <c r="B34" s="86" t="s">
        <v>128</v>
      </c>
      <c r="C34" s="87" t="s">
        <v>120</v>
      </c>
      <c r="G34" s="50" t="s">
        <v>122</v>
      </c>
      <c r="H34">
        <v>4</v>
      </c>
      <c r="I34" s="88"/>
      <c r="J34" s="88"/>
      <c r="K34" s="117"/>
      <c r="L34" s="88"/>
      <c r="M34" s="61" t="s">
        <v>130</v>
      </c>
      <c r="N34" s="59">
        <v>4</v>
      </c>
      <c r="O34" s="397" t="s">
        <v>138</v>
      </c>
      <c r="P34" s="397"/>
      <c r="Q34" s="397"/>
      <c r="R34" s="397"/>
      <c r="S34" s="397"/>
      <c r="T34" s="397"/>
      <c r="X34" s="61" t="s">
        <v>142</v>
      </c>
      <c r="Y34" s="59">
        <v>4</v>
      </c>
      <c r="Z34" s="93" t="s">
        <v>143</v>
      </c>
      <c r="AA34" s="93"/>
      <c r="AB34" s="93"/>
      <c r="AC34" s="93"/>
      <c r="AE34" s="400"/>
      <c r="AF34" s="94">
        <v>1</v>
      </c>
      <c r="AG34" s="95">
        <v>4</v>
      </c>
      <c r="AI34" s="98" t="s">
        <v>151</v>
      </c>
      <c r="AJ34" s="59">
        <v>4</v>
      </c>
      <c r="AK34" s="93"/>
      <c r="AL34" s="93"/>
      <c r="AM34" s="93"/>
      <c r="AN34" s="93"/>
      <c r="AP34" s="400"/>
      <c r="AQ34" s="94">
        <v>0</v>
      </c>
      <c r="AR34" s="95">
        <v>4</v>
      </c>
    </row>
    <row r="35" spans="1:47" ht="18" customHeight="1" x14ac:dyDescent="0.2">
      <c r="G35" s="50" t="s">
        <v>124</v>
      </c>
      <c r="H35">
        <v>0</v>
      </c>
      <c r="I35" s="88"/>
      <c r="J35" s="88"/>
      <c r="K35" s="117"/>
      <c r="L35" s="88"/>
      <c r="M35" s="61" t="s">
        <v>131</v>
      </c>
      <c r="N35" s="59">
        <v>3</v>
      </c>
      <c r="O35" s="397" t="s">
        <v>132</v>
      </c>
      <c r="P35" s="397"/>
      <c r="Q35" s="397"/>
      <c r="R35" s="397"/>
      <c r="S35" s="397"/>
      <c r="T35" s="397"/>
      <c r="X35" s="61">
        <v>3</v>
      </c>
      <c r="Y35" s="59">
        <v>3</v>
      </c>
      <c r="Z35" s="397" t="s">
        <v>144</v>
      </c>
      <c r="AA35" s="397"/>
      <c r="AB35" s="397"/>
      <c r="AC35" s="397"/>
      <c r="AD35" s="397"/>
      <c r="AE35" s="400"/>
      <c r="AF35" s="94">
        <v>0</v>
      </c>
      <c r="AG35" s="95">
        <v>3</v>
      </c>
      <c r="AI35" s="99" t="s">
        <v>152</v>
      </c>
      <c r="AJ35" s="59">
        <v>3</v>
      </c>
      <c r="AK35" s="397" t="s">
        <v>161</v>
      </c>
      <c r="AL35" s="397"/>
      <c r="AM35" s="397"/>
      <c r="AN35" s="397"/>
      <c r="AO35" s="397"/>
      <c r="AP35" s="400"/>
      <c r="AQ35" s="94">
        <v>0</v>
      </c>
      <c r="AR35" s="95">
        <v>3</v>
      </c>
    </row>
    <row r="36" spans="1:47" x14ac:dyDescent="0.2">
      <c r="M36" s="61" t="s">
        <v>73</v>
      </c>
      <c r="N36" s="59">
        <v>2</v>
      </c>
      <c r="O36" s="397" t="s">
        <v>133</v>
      </c>
      <c r="P36" s="397"/>
      <c r="Q36" s="397"/>
      <c r="R36" s="397"/>
      <c r="S36" s="397"/>
      <c r="T36" s="397"/>
      <c r="X36" s="61">
        <v>2</v>
      </c>
      <c r="Y36" s="59">
        <v>2</v>
      </c>
      <c r="Z36" s="397" t="s">
        <v>145</v>
      </c>
      <c r="AA36" s="397"/>
      <c r="AB36" s="397"/>
      <c r="AC36" s="397"/>
      <c r="AD36" s="397"/>
      <c r="AE36" s="400"/>
      <c r="AF36" s="94">
        <v>0</v>
      </c>
      <c r="AG36" s="95">
        <v>2</v>
      </c>
      <c r="AI36" s="99" t="s">
        <v>153</v>
      </c>
      <c r="AJ36" s="59">
        <v>2</v>
      </c>
      <c r="AK36" s="397" t="s">
        <v>163</v>
      </c>
      <c r="AL36" s="397"/>
      <c r="AM36" s="397"/>
      <c r="AN36" s="397"/>
      <c r="AO36" s="397"/>
      <c r="AP36" s="400"/>
      <c r="AQ36" s="94">
        <v>0</v>
      </c>
      <c r="AR36" s="95">
        <v>2</v>
      </c>
    </row>
    <row r="37" spans="1:47" x14ac:dyDescent="0.2">
      <c r="M37" s="61" t="s">
        <v>134</v>
      </c>
      <c r="N37" s="59">
        <v>1</v>
      </c>
      <c r="O37" s="397" t="s">
        <v>135</v>
      </c>
      <c r="P37" s="397"/>
      <c r="Q37" s="397"/>
      <c r="R37" s="397"/>
      <c r="S37" s="397"/>
      <c r="T37" s="397"/>
      <c r="X37" s="61">
        <v>1</v>
      </c>
      <c r="Y37" s="59">
        <v>1</v>
      </c>
      <c r="Z37" s="397" t="s">
        <v>146</v>
      </c>
      <c r="AA37" s="397"/>
      <c r="AB37" s="397"/>
      <c r="AC37" s="397"/>
      <c r="AD37" s="397"/>
      <c r="AE37" s="400"/>
      <c r="AF37" s="94">
        <v>0</v>
      </c>
      <c r="AG37" s="95">
        <v>1</v>
      </c>
      <c r="AI37" s="100" t="s">
        <v>154</v>
      </c>
      <c r="AJ37" s="59">
        <v>1</v>
      </c>
      <c r="AK37" s="397"/>
      <c r="AL37" s="397"/>
      <c r="AM37" s="397"/>
      <c r="AN37" s="397"/>
      <c r="AO37" s="397"/>
      <c r="AP37" s="400"/>
      <c r="AQ37" s="94">
        <v>1</v>
      </c>
      <c r="AR37" s="95">
        <v>1</v>
      </c>
    </row>
    <row r="38" spans="1:47" ht="12.75" customHeight="1" x14ac:dyDescent="0.2">
      <c r="X38" s="61">
        <v>0</v>
      </c>
      <c r="Y38" s="59">
        <v>0</v>
      </c>
      <c r="Z38" s="397" t="s">
        <v>147</v>
      </c>
      <c r="AA38" s="397"/>
      <c r="AB38" s="397"/>
      <c r="AC38" s="397"/>
      <c r="AD38" s="397"/>
      <c r="AE38" s="401"/>
      <c r="AF38" s="96">
        <v>0</v>
      </c>
      <c r="AG38" s="97">
        <v>0</v>
      </c>
      <c r="AI38" s="99" t="s">
        <v>155</v>
      </c>
      <c r="AJ38" s="59">
        <v>0</v>
      </c>
      <c r="AK38" s="397"/>
      <c r="AL38" s="397"/>
      <c r="AM38" s="397"/>
      <c r="AN38" s="397"/>
      <c r="AO38" s="397"/>
      <c r="AP38" s="401"/>
      <c r="AQ38" s="96">
        <v>0</v>
      </c>
      <c r="AR38" s="97">
        <v>0</v>
      </c>
    </row>
    <row r="39" spans="1:47" ht="42.75" customHeight="1" x14ac:dyDescent="0.2">
      <c r="X39" s="396" t="s">
        <v>156</v>
      </c>
      <c r="Y39" s="396"/>
      <c r="Z39" s="396"/>
      <c r="AA39" s="396"/>
      <c r="AB39" s="396"/>
      <c r="AC39" s="396"/>
      <c r="AD39" s="396"/>
      <c r="AF39" s="50" t="s">
        <v>73</v>
      </c>
      <c r="AG39" s="77">
        <f>(AF34*AG34+AF35*AG35+AF36*AG36+AF37*AG37+AF38*AG38)/SUM(AF34:AF38)</f>
        <v>4</v>
      </c>
      <c r="AI39" s="396" t="str">
        <f>X39</f>
        <v>NB: For this criteria either you find the information at the beginning of the main strategy. If not take average answer from the questionnaires. Fill in answers in table above</v>
      </c>
      <c r="AJ39" s="396"/>
      <c r="AK39" s="396"/>
      <c r="AL39" s="396"/>
      <c r="AM39" s="396"/>
      <c r="AN39" s="396"/>
      <c r="AO39" s="396"/>
      <c r="AQ39" s="50" t="s">
        <v>73</v>
      </c>
      <c r="AR39" s="77">
        <f>(AQ34*AR34+AQ35*AR35+AQ36*AR36+AQ37*AR37+AQ38*AR38)/SUM(AQ34:AQ38)</f>
        <v>1</v>
      </c>
    </row>
    <row r="40" spans="1:47" ht="22.5" x14ac:dyDescent="0.2">
      <c r="A40" s="50" t="s">
        <v>123</v>
      </c>
      <c r="B40" s="86" t="s">
        <v>128</v>
      </c>
      <c r="C40" s="87" t="s">
        <v>120</v>
      </c>
      <c r="G40" s="50" t="s">
        <v>122</v>
      </c>
      <c r="I40" s="90" t="s">
        <v>129</v>
      </c>
      <c r="J40" s="50" t="s">
        <v>79</v>
      </c>
      <c r="K40" s="115" t="s">
        <v>3</v>
      </c>
      <c r="M40" s="50" t="s">
        <v>123</v>
      </c>
      <c r="N40" s="50" t="s">
        <v>127</v>
      </c>
      <c r="O40" s="89" t="s">
        <v>125</v>
      </c>
      <c r="T40" s="90" t="s">
        <v>129</v>
      </c>
      <c r="U40" s="50" t="s">
        <v>79</v>
      </c>
      <c r="V40" s="115" t="s">
        <v>3</v>
      </c>
      <c r="X40" t="str">
        <f>M40</f>
        <v>Criteria</v>
      </c>
      <c r="Y40" s="50" t="s">
        <v>141</v>
      </c>
      <c r="Z40" s="89" t="s">
        <v>140</v>
      </c>
      <c r="AD40" s="90" t="s">
        <v>129</v>
      </c>
      <c r="AE40" s="50" t="s">
        <v>79</v>
      </c>
      <c r="AF40" s="50" t="s">
        <v>3</v>
      </c>
      <c r="AI40" t="str">
        <f>X40</f>
        <v>Criteria</v>
      </c>
      <c r="AJ40" s="50" t="str">
        <f>AJ30</f>
        <v>1.2.2.2</v>
      </c>
      <c r="AK40" s="89" t="s">
        <v>159</v>
      </c>
      <c r="AO40" s="90" t="s">
        <v>139</v>
      </c>
      <c r="AP40" s="50" t="s">
        <v>79</v>
      </c>
      <c r="AQ40" s="50" t="s">
        <v>3</v>
      </c>
    </row>
    <row r="41" spans="1:47" x14ac:dyDescent="0.2">
      <c r="G41" s="50" t="s">
        <v>124</v>
      </c>
      <c r="I41" s="62">
        <v>0</v>
      </c>
      <c r="J41" s="81">
        <v>0.25</v>
      </c>
      <c r="K41" s="114">
        <f>I41*J41</f>
        <v>0</v>
      </c>
      <c r="O41" s="89" t="s">
        <v>126</v>
      </c>
      <c r="T41" s="62">
        <v>0</v>
      </c>
      <c r="U41" s="81">
        <v>0.25</v>
      </c>
      <c r="V41" s="114">
        <f>T41*U41</f>
        <v>0</v>
      </c>
      <c r="Z41" s="89"/>
      <c r="AD41" s="104">
        <v>0</v>
      </c>
      <c r="AE41" s="81">
        <v>0.25</v>
      </c>
      <c r="AF41" s="105">
        <f>AD41*AE41</f>
        <v>0</v>
      </c>
      <c r="AK41" s="89" t="s">
        <v>160</v>
      </c>
      <c r="AO41" s="104">
        <v>0</v>
      </c>
      <c r="AP41" s="81">
        <v>0.25</v>
      </c>
      <c r="AQ41" s="105">
        <f>AO41*AP41</f>
        <v>0</v>
      </c>
      <c r="AS41" s="357" t="s">
        <v>157</v>
      </c>
      <c r="AT41" s="379"/>
      <c r="AU41" s="101">
        <f>K41+V41+AF41+AQ41</f>
        <v>0</v>
      </c>
    </row>
    <row r="43" spans="1:47" x14ac:dyDescent="0.2">
      <c r="A43" s="413" t="str">
        <f>Criteria1.1.1!D55</f>
        <v>Transport</v>
      </c>
      <c r="B43" s="411"/>
      <c r="C43" s="411"/>
      <c r="D43" s="411"/>
      <c r="AE43" s="399" t="s">
        <v>150</v>
      </c>
      <c r="AF43" s="91" t="s">
        <v>149</v>
      </c>
      <c r="AG43" s="92" t="s">
        <v>19</v>
      </c>
      <c r="AP43" s="399" t="s">
        <v>150</v>
      </c>
      <c r="AQ43" s="91" t="s">
        <v>149</v>
      </c>
      <c r="AR43" s="92" t="s">
        <v>19</v>
      </c>
    </row>
    <row r="44" spans="1:47" x14ac:dyDescent="0.2">
      <c r="A44" s="50" t="s">
        <v>123</v>
      </c>
      <c r="B44" s="86" t="s">
        <v>128</v>
      </c>
      <c r="C44" s="87" t="s">
        <v>120</v>
      </c>
      <c r="G44" s="50" t="s">
        <v>122</v>
      </c>
      <c r="H44">
        <v>4</v>
      </c>
      <c r="I44" s="88"/>
      <c r="J44" s="88"/>
      <c r="K44" s="117"/>
      <c r="L44" s="88"/>
      <c r="M44" s="61" t="s">
        <v>130</v>
      </c>
      <c r="N44" s="59">
        <v>4</v>
      </c>
      <c r="O44" s="397" t="s">
        <v>138</v>
      </c>
      <c r="P44" s="397"/>
      <c r="Q44" s="397"/>
      <c r="R44" s="397"/>
      <c r="S44" s="397"/>
      <c r="T44" s="397"/>
      <c r="X44" s="61" t="s">
        <v>142</v>
      </c>
      <c r="Y44" s="59">
        <v>4</v>
      </c>
      <c r="Z44" s="93" t="s">
        <v>143</v>
      </c>
      <c r="AA44" s="93"/>
      <c r="AB44" s="93"/>
      <c r="AC44" s="93"/>
      <c r="AE44" s="400"/>
      <c r="AF44" s="94">
        <v>1</v>
      </c>
      <c r="AG44" s="95">
        <v>4</v>
      </c>
      <c r="AI44" s="98" t="s">
        <v>151</v>
      </c>
      <c r="AJ44" s="59">
        <v>4</v>
      </c>
      <c r="AK44" s="93"/>
      <c r="AL44" s="93"/>
      <c r="AM44" s="93"/>
      <c r="AN44" s="93"/>
      <c r="AP44" s="400"/>
      <c r="AQ44" s="94">
        <v>0</v>
      </c>
      <c r="AR44" s="95">
        <v>4</v>
      </c>
    </row>
    <row r="45" spans="1:47" x14ac:dyDescent="0.2">
      <c r="G45" s="50" t="s">
        <v>124</v>
      </c>
      <c r="H45">
        <v>0</v>
      </c>
      <c r="I45" s="88"/>
      <c r="J45" s="88"/>
      <c r="K45" s="117"/>
      <c r="L45" s="88"/>
      <c r="M45" s="61" t="s">
        <v>131</v>
      </c>
      <c r="N45" s="59">
        <v>3</v>
      </c>
      <c r="O45" s="397" t="s">
        <v>132</v>
      </c>
      <c r="P45" s="397"/>
      <c r="Q45" s="397"/>
      <c r="R45" s="397"/>
      <c r="S45" s="397"/>
      <c r="T45" s="397"/>
      <c r="X45" s="61">
        <v>3</v>
      </c>
      <c r="Y45" s="59">
        <v>3</v>
      </c>
      <c r="Z45" s="397" t="s">
        <v>144</v>
      </c>
      <c r="AA45" s="397"/>
      <c r="AB45" s="397"/>
      <c r="AC45" s="397"/>
      <c r="AD45" s="397"/>
      <c r="AE45" s="400"/>
      <c r="AF45" s="94">
        <v>0</v>
      </c>
      <c r="AG45" s="95">
        <v>3</v>
      </c>
      <c r="AI45" s="99" t="s">
        <v>152</v>
      </c>
      <c r="AJ45" s="59">
        <v>3</v>
      </c>
      <c r="AK45" s="397" t="s">
        <v>161</v>
      </c>
      <c r="AL45" s="397"/>
      <c r="AM45" s="397"/>
      <c r="AN45" s="397"/>
      <c r="AO45" s="397"/>
      <c r="AP45" s="400"/>
      <c r="AQ45" s="94">
        <v>0</v>
      </c>
      <c r="AR45" s="95">
        <v>3</v>
      </c>
    </row>
    <row r="46" spans="1:47" x14ac:dyDescent="0.2">
      <c r="M46" s="61" t="s">
        <v>73</v>
      </c>
      <c r="N46" s="59">
        <v>2</v>
      </c>
      <c r="O46" s="397" t="s">
        <v>133</v>
      </c>
      <c r="P46" s="397"/>
      <c r="Q46" s="397"/>
      <c r="R46" s="397"/>
      <c r="S46" s="397"/>
      <c r="T46" s="397"/>
      <c r="X46" s="61">
        <v>2</v>
      </c>
      <c r="Y46" s="59">
        <v>2</v>
      </c>
      <c r="Z46" s="397" t="s">
        <v>145</v>
      </c>
      <c r="AA46" s="397"/>
      <c r="AB46" s="397"/>
      <c r="AC46" s="397"/>
      <c r="AD46" s="397"/>
      <c r="AE46" s="400"/>
      <c r="AF46" s="94">
        <v>0</v>
      </c>
      <c r="AG46" s="95">
        <v>2</v>
      </c>
      <c r="AI46" s="99" t="s">
        <v>153</v>
      </c>
      <c r="AJ46" s="59">
        <v>2</v>
      </c>
      <c r="AK46" s="397" t="s">
        <v>163</v>
      </c>
      <c r="AL46" s="397"/>
      <c r="AM46" s="397"/>
      <c r="AN46" s="397"/>
      <c r="AO46" s="397"/>
      <c r="AP46" s="400"/>
      <c r="AQ46" s="94">
        <v>1</v>
      </c>
      <c r="AR46" s="95">
        <v>2</v>
      </c>
    </row>
    <row r="47" spans="1:47" x14ac:dyDescent="0.2">
      <c r="M47" s="61" t="s">
        <v>134</v>
      </c>
      <c r="N47" s="59">
        <v>1</v>
      </c>
      <c r="O47" s="397" t="s">
        <v>135</v>
      </c>
      <c r="P47" s="397"/>
      <c r="Q47" s="397"/>
      <c r="R47" s="397"/>
      <c r="S47" s="397"/>
      <c r="T47" s="397"/>
      <c r="X47" s="61">
        <v>1</v>
      </c>
      <c r="Y47" s="59">
        <v>1</v>
      </c>
      <c r="Z47" s="397" t="s">
        <v>146</v>
      </c>
      <c r="AA47" s="397"/>
      <c r="AB47" s="397"/>
      <c r="AC47" s="397"/>
      <c r="AD47" s="397"/>
      <c r="AE47" s="400"/>
      <c r="AF47" s="94">
        <v>0</v>
      </c>
      <c r="AG47" s="95">
        <v>1</v>
      </c>
      <c r="AI47" s="100" t="s">
        <v>154</v>
      </c>
      <c r="AJ47" s="59">
        <v>1</v>
      </c>
      <c r="AK47" s="397"/>
      <c r="AL47" s="397"/>
      <c r="AM47" s="397"/>
      <c r="AN47" s="397"/>
      <c r="AO47" s="397"/>
      <c r="AP47" s="400"/>
      <c r="AQ47" s="94">
        <v>0</v>
      </c>
      <c r="AR47" s="95">
        <v>1</v>
      </c>
    </row>
    <row r="48" spans="1:47" x14ac:dyDescent="0.2">
      <c r="X48" s="61">
        <v>0</v>
      </c>
      <c r="Y48" s="59">
        <v>0</v>
      </c>
      <c r="Z48" s="397" t="s">
        <v>147</v>
      </c>
      <c r="AA48" s="397"/>
      <c r="AB48" s="397"/>
      <c r="AC48" s="397"/>
      <c r="AD48" s="397"/>
      <c r="AE48" s="401"/>
      <c r="AF48" s="96">
        <v>0</v>
      </c>
      <c r="AG48" s="97">
        <v>0</v>
      </c>
      <c r="AI48" s="99" t="s">
        <v>155</v>
      </c>
      <c r="AJ48" s="59">
        <v>0</v>
      </c>
      <c r="AK48" s="397"/>
      <c r="AL48" s="397"/>
      <c r="AM48" s="397"/>
      <c r="AN48" s="397"/>
      <c r="AO48" s="397"/>
      <c r="AP48" s="401"/>
      <c r="AQ48" s="96">
        <v>0</v>
      </c>
      <c r="AR48" s="97">
        <v>0</v>
      </c>
    </row>
    <row r="49" spans="1:47" x14ac:dyDescent="0.2">
      <c r="X49" s="396" t="s">
        <v>156</v>
      </c>
      <c r="Y49" s="396"/>
      <c r="Z49" s="396"/>
      <c r="AA49" s="396"/>
      <c r="AB49" s="396"/>
      <c r="AC49" s="396"/>
      <c r="AD49" s="396"/>
      <c r="AF49" s="50" t="s">
        <v>73</v>
      </c>
      <c r="AG49" s="77">
        <f>(AF44*AG44+AF45*AG45+AF46*AG46+AF47*AG47+AF48*AG48)/SUM(AF44:AF48)</f>
        <v>4</v>
      </c>
      <c r="AI49" s="396" t="str">
        <f>X49</f>
        <v>NB: For this criteria either you find the information at the beginning of the main strategy. If not take average answer from the questionnaires. Fill in answers in table above</v>
      </c>
      <c r="AJ49" s="396"/>
      <c r="AK49" s="396"/>
      <c r="AL49" s="396"/>
      <c r="AM49" s="396"/>
      <c r="AN49" s="396"/>
      <c r="AO49" s="396"/>
      <c r="AQ49" s="50" t="s">
        <v>73</v>
      </c>
      <c r="AR49" s="77">
        <f>(AQ44*AR44+AQ45*AR45+AQ46*AR46+AQ47*AR47+AQ48*AR48)/SUM(AQ44:AQ48)</f>
        <v>2</v>
      </c>
    </row>
    <row r="50" spans="1:47" ht="22.5" x14ac:dyDescent="0.2">
      <c r="A50" s="50" t="s">
        <v>123</v>
      </c>
      <c r="B50" s="86" t="s">
        <v>128</v>
      </c>
      <c r="C50" s="87" t="s">
        <v>120</v>
      </c>
      <c r="G50" s="50" t="s">
        <v>122</v>
      </c>
      <c r="I50" s="90" t="s">
        <v>129</v>
      </c>
      <c r="J50" s="50" t="s">
        <v>79</v>
      </c>
      <c r="K50" s="115" t="s">
        <v>3</v>
      </c>
      <c r="M50" s="50" t="s">
        <v>123</v>
      </c>
      <c r="N50" s="50" t="s">
        <v>127</v>
      </c>
      <c r="O50" s="89" t="s">
        <v>125</v>
      </c>
      <c r="T50" s="90" t="s">
        <v>129</v>
      </c>
      <c r="U50" s="50" t="s">
        <v>79</v>
      </c>
      <c r="V50" s="115" t="s">
        <v>3</v>
      </c>
      <c r="X50" t="str">
        <f>M50</f>
        <v>Criteria</v>
      </c>
      <c r="Y50" s="50" t="s">
        <v>141</v>
      </c>
      <c r="Z50" s="89" t="s">
        <v>140</v>
      </c>
      <c r="AD50" s="90" t="s">
        <v>129</v>
      </c>
      <c r="AE50" s="50" t="s">
        <v>79</v>
      </c>
      <c r="AF50" s="50" t="s">
        <v>3</v>
      </c>
      <c r="AI50" t="str">
        <f>X50</f>
        <v>Criteria</v>
      </c>
      <c r="AJ50" s="50" t="str">
        <f>AJ40</f>
        <v>1.2.2.2</v>
      </c>
      <c r="AK50" s="89" t="s">
        <v>159</v>
      </c>
      <c r="AO50" s="90" t="s">
        <v>139</v>
      </c>
      <c r="AP50" s="50" t="s">
        <v>79</v>
      </c>
      <c r="AQ50" s="50" t="s">
        <v>3</v>
      </c>
    </row>
    <row r="51" spans="1:47" x14ac:dyDescent="0.2">
      <c r="G51" s="50" t="s">
        <v>124</v>
      </c>
      <c r="I51" s="62">
        <v>2</v>
      </c>
      <c r="J51" s="81">
        <v>0.25</v>
      </c>
      <c r="K51" s="114">
        <f>I51*J51</f>
        <v>0.5</v>
      </c>
      <c r="O51" s="89" t="s">
        <v>126</v>
      </c>
      <c r="T51" s="62">
        <v>2</v>
      </c>
      <c r="U51" s="81">
        <v>0.25</v>
      </c>
      <c r="V51" s="114">
        <f>T51*U51</f>
        <v>0.5</v>
      </c>
      <c r="Z51" s="89"/>
      <c r="AD51" s="104">
        <f>AG49</f>
        <v>4</v>
      </c>
      <c r="AE51" s="81">
        <v>0.25</v>
      </c>
      <c r="AF51" s="105">
        <f>AD51*AE51</f>
        <v>1</v>
      </c>
      <c r="AK51" s="89" t="s">
        <v>160</v>
      </c>
      <c r="AO51" s="104">
        <f>AR49</f>
        <v>2</v>
      </c>
      <c r="AP51" s="81">
        <v>0.25</v>
      </c>
      <c r="AQ51" s="105">
        <f>AO51*AP51</f>
        <v>0.5</v>
      </c>
      <c r="AS51" s="357" t="s">
        <v>157</v>
      </c>
      <c r="AT51" s="379"/>
      <c r="AU51" s="101">
        <f>K51+V51+AF51+AQ51</f>
        <v>2.5</v>
      </c>
    </row>
    <row r="53" spans="1:47" x14ac:dyDescent="0.2">
      <c r="A53" s="410" t="s">
        <v>525</v>
      </c>
      <c r="B53" s="411"/>
      <c r="C53" s="411"/>
      <c r="D53" s="411"/>
      <c r="AE53" s="399" t="s">
        <v>150</v>
      </c>
      <c r="AF53" s="91" t="s">
        <v>149</v>
      </c>
      <c r="AG53" s="92" t="s">
        <v>19</v>
      </c>
      <c r="AP53" s="399" t="s">
        <v>150</v>
      </c>
      <c r="AQ53" s="91" t="s">
        <v>149</v>
      </c>
      <c r="AR53" s="92" t="s">
        <v>19</v>
      </c>
    </row>
    <row r="54" spans="1:47" x14ac:dyDescent="0.2">
      <c r="A54" s="50" t="s">
        <v>123</v>
      </c>
      <c r="B54" s="86" t="s">
        <v>128</v>
      </c>
      <c r="C54" s="87" t="s">
        <v>120</v>
      </c>
      <c r="G54" s="50" t="s">
        <v>122</v>
      </c>
      <c r="H54">
        <v>4</v>
      </c>
      <c r="I54" s="88"/>
      <c r="J54" s="88"/>
      <c r="K54" s="117"/>
      <c r="L54" s="88"/>
      <c r="M54" s="61" t="s">
        <v>130</v>
      </c>
      <c r="N54" s="59">
        <v>4</v>
      </c>
      <c r="O54" s="397" t="s">
        <v>138</v>
      </c>
      <c r="P54" s="397"/>
      <c r="Q54" s="397"/>
      <c r="R54" s="397"/>
      <c r="S54" s="397"/>
      <c r="T54" s="397"/>
      <c r="X54" s="61" t="s">
        <v>142</v>
      </c>
      <c r="Y54" s="59">
        <v>4</v>
      </c>
      <c r="Z54" s="93" t="s">
        <v>143</v>
      </c>
      <c r="AA54" s="93"/>
      <c r="AB54" s="93"/>
      <c r="AC54" s="93"/>
      <c r="AE54" s="400"/>
      <c r="AF54" s="94">
        <v>1</v>
      </c>
      <c r="AG54" s="95">
        <v>4</v>
      </c>
      <c r="AI54" s="98" t="s">
        <v>151</v>
      </c>
      <c r="AJ54" s="59">
        <v>4</v>
      </c>
      <c r="AK54" s="93"/>
      <c r="AL54" s="93"/>
      <c r="AM54" s="93"/>
      <c r="AN54" s="93"/>
      <c r="AP54" s="400"/>
      <c r="AQ54" s="94">
        <v>0</v>
      </c>
      <c r="AR54" s="95">
        <v>4</v>
      </c>
    </row>
    <row r="55" spans="1:47" x14ac:dyDescent="0.2">
      <c r="G55" s="50" t="s">
        <v>124</v>
      </c>
      <c r="H55">
        <v>0</v>
      </c>
      <c r="I55" s="88"/>
      <c r="J55" s="88"/>
      <c r="K55" s="117"/>
      <c r="L55" s="88"/>
      <c r="M55" s="61" t="s">
        <v>131</v>
      </c>
      <c r="N55" s="59">
        <v>3</v>
      </c>
      <c r="O55" s="397" t="s">
        <v>132</v>
      </c>
      <c r="P55" s="397"/>
      <c r="Q55" s="397"/>
      <c r="R55" s="397"/>
      <c r="S55" s="397"/>
      <c r="T55" s="397"/>
      <c r="X55" s="61">
        <v>3</v>
      </c>
      <c r="Y55" s="59">
        <v>3</v>
      </c>
      <c r="Z55" s="397" t="s">
        <v>144</v>
      </c>
      <c r="AA55" s="397"/>
      <c r="AB55" s="397"/>
      <c r="AC55" s="397"/>
      <c r="AD55" s="397"/>
      <c r="AE55" s="400"/>
      <c r="AF55" s="94">
        <v>0</v>
      </c>
      <c r="AG55" s="95">
        <v>3</v>
      </c>
      <c r="AI55" s="99" t="s">
        <v>152</v>
      </c>
      <c r="AJ55" s="59">
        <v>3</v>
      </c>
      <c r="AK55" s="397" t="s">
        <v>161</v>
      </c>
      <c r="AL55" s="397"/>
      <c r="AM55" s="397"/>
      <c r="AN55" s="397"/>
      <c r="AO55" s="397"/>
      <c r="AP55" s="400"/>
      <c r="AQ55" s="94">
        <v>0</v>
      </c>
      <c r="AR55" s="95">
        <v>3</v>
      </c>
    </row>
    <row r="56" spans="1:47" x14ac:dyDescent="0.2">
      <c r="M56" s="61" t="s">
        <v>73</v>
      </c>
      <c r="N56" s="59">
        <v>2</v>
      </c>
      <c r="O56" s="397" t="s">
        <v>133</v>
      </c>
      <c r="P56" s="397"/>
      <c r="Q56" s="397"/>
      <c r="R56" s="397"/>
      <c r="S56" s="397"/>
      <c r="T56" s="397"/>
      <c r="X56" s="61">
        <v>2</v>
      </c>
      <c r="Y56" s="59">
        <v>2</v>
      </c>
      <c r="Z56" s="397" t="s">
        <v>145</v>
      </c>
      <c r="AA56" s="397"/>
      <c r="AB56" s="397"/>
      <c r="AC56" s="397"/>
      <c r="AD56" s="397"/>
      <c r="AE56" s="400"/>
      <c r="AF56" s="94"/>
      <c r="AG56" s="95">
        <v>2</v>
      </c>
      <c r="AI56" s="99" t="s">
        <v>153</v>
      </c>
      <c r="AJ56" s="59">
        <v>2</v>
      </c>
      <c r="AK56" s="397" t="s">
        <v>163</v>
      </c>
      <c r="AL56" s="397"/>
      <c r="AM56" s="397"/>
      <c r="AN56" s="397"/>
      <c r="AO56" s="397"/>
      <c r="AP56" s="400"/>
      <c r="AQ56" s="94">
        <v>1</v>
      </c>
      <c r="AR56" s="95">
        <v>2</v>
      </c>
    </row>
    <row r="57" spans="1:47" x14ac:dyDescent="0.2">
      <c r="M57" s="61" t="s">
        <v>134</v>
      </c>
      <c r="N57" s="59">
        <v>1</v>
      </c>
      <c r="O57" s="397" t="s">
        <v>135</v>
      </c>
      <c r="P57" s="397"/>
      <c r="Q57" s="397"/>
      <c r="R57" s="397"/>
      <c r="S57" s="397"/>
      <c r="T57" s="397"/>
      <c r="X57" s="61">
        <v>1</v>
      </c>
      <c r="Y57" s="59">
        <v>1</v>
      </c>
      <c r="Z57" s="397" t="s">
        <v>146</v>
      </c>
      <c r="AA57" s="397"/>
      <c r="AB57" s="397"/>
      <c r="AC57" s="397"/>
      <c r="AD57" s="397"/>
      <c r="AE57" s="400"/>
      <c r="AF57" s="94"/>
      <c r="AG57" s="95">
        <v>1</v>
      </c>
      <c r="AI57" s="100" t="s">
        <v>154</v>
      </c>
      <c r="AJ57" s="59">
        <v>1</v>
      </c>
      <c r="AK57" s="397"/>
      <c r="AL57" s="397"/>
      <c r="AM57" s="397"/>
      <c r="AN57" s="397"/>
      <c r="AO57" s="397"/>
      <c r="AP57" s="400"/>
      <c r="AQ57" s="94">
        <v>0</v>
      </c>
      <c r="AR57" s="95">
        <v>1</v>
      </c>
    </row>
    <row r="58" spans="1:47" x14ac:dyDescent="0.2">
      <c r="X58" s="61">
        <v>0</v>
      </c>
      <c r="Y58" s="59">
        <v>0</v>
      </c>
      <c r="Z58" s="397" t="s">
        <v>147</v>
      </c>
      <c r="AA58" s="397"/>
      <c r="AB58" s="397"/>
      <c r="AC58" s="397"/>
      <c r="AD58" s="397"/>
      <c r="AE58" s="401"/>
      <c r="AF58" s="96">
        <v>0</v>
      </c>
      <c r="AG58" s="97">
        <v>0</v>
      </c>
      <c r="AI58" s="99" t="s">
        <v>155</v>
      </c>
      <c r="AJ58" s="59">
        <v>0</v>
      </c>
      <c r="AK58" s="397"/>
      <c r="AL58" s="397"/>
      <c r="AM58" s="397"/>
      <c r="AN58" s="397"/>
      <c r="AO58" s="397"/>
      <c r="AP58" s="401"/>
      <c r="AQ58" s="96">
        <v>0</v>
      </c>
      <c r="AR58" s="97">
        <v>0</v>
      </c>
    </row>
    <row r="59" spans="1:47" x14ac:dyDescent="0.2">
      <c r="X59" s="396" t="s">
        <v>156</v>
      </c>
      <c r="Y59" s="396"/>
      <c r="Z59" s="396"/>
      <c r="AA59" s="396"/>
      <c r="AB59" s="396"/>
      <c r="AC59" s="396"/>
      <c r="AD59" s="396"/>
      <c r="AF59" s="50" t="s">
        <v>73</v>
      </c>
      <c r="AG59" s="77">
        <f>(AF54*AG54+AF55*AG55+AF56*AG56+AF57*AG57+AF58*AG58)/SUM(AF54:AF58)</f>
        <v>4</v>
      </c>
      <c r="AI59" s="396" t="str">
        <f>X59</f>
        <v>NB: For this criteria either you find the information at the beginning of the main strategy. If not take average answer from the questionnaires. Fill in answers in table above</v>
      </c>
      <c r="AJ59" s="396"/>
      <c r="AK59" s="396"/>
      <c r="AL59" s="396"/>
      <c r="AM59" s="396"/>
      <c r="AN59" s="396"/>
      <c r="AO59" s="396"/>
      <c r="AQ59" s="50" t="s">
        <v>73</v>
      </c>
      <c r="AR59" s="77">
        <f>(AQ54*AR54+AQ55*AR55+AQ56*AR56+AQ57*AR57+AQ58*AR58)/SUM(AQ54:AQ58)</f>
        <v>2</v>
      </c>
    </row>
    <row r="60" spans="1:47" ht="22.5" x14ac:dyDescent="0.2">
      <c r="A60" s="50" t="s">
        <v>123</v>
      </c>
      <c r="B60" s="86" t="s">
        <v>128</v>
      </c>
      <c r="C60" s="87" t="s">
        <v>120</v>
      </c>
      <c r="G60" s="50" t="s">
        <v>122</v>
      </c>
      <c r="I60" s="90" t="s">
        <v>129</v>
      </c>
      <c r="J60" s="50" t="s">
        <v>79</v>
      </c>
      <c r="K60" s="115" t="s">
        <v>3</v>
      </c>
      <c r="M60" s="50" t="s">
        <v>123</v>
      </c>
      <c r="N60" s="50" t="s">
        <v>127</v>
      </c>
      <c r="O60" s="89" t="s">
        <v>125</v>
      </c>
      <c r="T60" s="90" t="s">
        <v>129</v>
      </c>
      <c r="U60" s="50" t="s">
        <v>79</v>
      </c>
      <c r="V60" s="115" t="s">
        <v>3</v>
      </c>
      <c r="X60" t="str">
        <f>M60</f>
        <v>Criteria</v>
      </c>
      <c r="Y60" s="50" t="s">
        <v>141</v>
      </c>
      <c r="Z60" s="89" t="s">
        <v>140</v>
      </c>
      <c r="AD60" s="90" t="s">
        <v>129</v>
      </c>
      <c r="AE60" s="50" t="s">
        <v>79</v>
      </c>
      <c r="AF60" s="50" t="s">
        <v>3</v>
      </c>
      <c r="AI60" t="str">
        <f>X60</f>
        <v>Criteria</v>
      </c>
      <c r="AJ60" s="50" t="str">
        <f>AJ50</f>
        <v>1.2.2.2</v>
      </c>
      <c r="AK60" s="89" t="s">
        <v>159</v>
      </c>
      <c r="AO60" s="90" t="s">
        <v>139</v>
      </c>
      <c r="AP60" s="50" t="s">
        <v>79</v>
      </c>
      <c r="AQ60" s="50" t="s">
        <v>3</v>
      </c>
    </row>
    <row r="61" spans="1:47" x14ac:dyDescent="0.2">
      <c r="G61" s="50" t="s">
        <v>124</v>
      </c>
      <c r="I61" s="62">
        <v>3</v>
      </c>
      <c r="J61" s="81">
        <v>0.25</v>
      </c>
      <c r="K61" s="114">
        <f>I61*J61</f>
        <v>0.75</v>
      </c>
      <c r="O61" s="89" t="s">
        <v>126</v>
      </c>
      <c r="T61" s="62">
        <v>4</v>
      </c>
      <c r="U61" s="81">
        <v>0.25</v>
      </c>
      <c r="V61" s="114">
        <f>T61*U61</f>
        <v>1</v>
      </c>
      <c r="Z61" s="89"/>
      <c r="AD61" s="104">
        <f>AG59</f>
        <v>4</v>
      </c>
      <c r="AE61" s="81">
        <v>0.25</v>
      </c>
      <c r="AF61" s="105">
        <f>AD61*AE61</f>
        <v>1</v>
      </c>
      <c r="AK61" s="89" t="s">
        <v>160</v>
      </c>
      <c r="AO61" s="104">
        <f>AR59</f>
        <v>2</v>
      </c>
      <c r="AP61" s="81">
        <v>0.25</v>
      </c>
      <c r="AQ61" s="105">
        <f>AO61*AP61</f>
        <v>0.5</v>
      </c>
      <c r="AS61" s="357" t="s">
        <v>157</v>
      </c>
      <c r="AT61" s="379"/>
      <c r="AU61" s="101">
        <f>K61+V61+AF61+AQ61</f>
        <v>3.25</v>
      </c>
    </row>
    <row r="63" spans="1:47" x14ac:dyDescent="0.2">
      <c r="A63" s="413" t="str">
        <f>Criteria1.1.1!D78</f>
        <v>Private  Sector Development Competitiveness</v>
      </c>
      <c r="B63" s="411"/>
      <c r="C63" s="411"/>
      <c r="D63" s="411"/>
      <c r="E63" s="411"/>
      <c r="AE63" s="399" t="s">
        <v>150</v>
      </c>
      <c r="AF63" s="212" t="s">
        <v>149</v>
      </c>
      <c r="AG63" s="92" t="s">
        <v>19</v>
      </c>
      <c r="AP63" s="399" t="s">
        <v>150</v>
      </c>
      <c r="AQ63" s="212" t="s">
        <v>149</v>
      </c>
      <c r="AR63" s="92" t="s">
        <v>19</v>
      </c>
    </row>
    <row r="64" spans="1:47" x14ac:dyDescent="0.2">
      <c r="A64" s="50" t="s">
        <v>123</v>
      </c>
      <c r="B64" s="86" t="s">
        <v>128</v>
      </c>
      <c r="C64" s="87" t="s">
        <v>120</v>
      </c>
      <c r="G64" s="50" t="s">
        <v>122</v>
      </c>
      <c r="H64">
        <v>4</v>
      </c>
      <c r="I64" s="213"/>
      <c r="J64" s="213"/>
      <c r="K64" s="117"/>
      <c r="L64" s="213"/>
      <c r="M64" s="61" t="s">
        <v>130</v>
      </c>
      <c r="N64" s="59">
        <v>4</v>
      </c>
      <c r="O64" s="397" t="s">
        <v>138</v>
      </c>
      <c r="P64" s="397"/>
      <c r="Q64" s="397"/>
      <c r="R64" s="397"/>
      <c r="S64" s="397"/>
      <c r="T64" s="397"/>
      <c r="X64" s="61" t="s">
        <v>142</v>
      </c>
      <c r="Y64" s="59">
        <v>4</v>
      </c>
      <c r="Z64" s="93" t="s">
        <v>143</v>
      </c>
      <c r="AA64" s="93"/>
      <c r="AB64" s="93"/>
      <c r="AC64" s="93"/>
      <c r="AE64" s="400"/>
      <c r="AF64" s="94">
        <v>0</v>
      </c>
      <c r="AG64" s="95">
        <v>4</v>
      </c>
      <c r="AI64" s="98" t="s">
        <v>151</v>
      </c>
      <c r="AJ64" s="59">
        <v>4</v>
      </c>
      <c r="AK64" s="93"/>
      <c r="AL64" s="93"/>
      <c r="AM64" s="93"/>
      <c r="AN64" s="93"/>
      <c r="AP64" s="400"/>
      <c r="AQ64" s="94">
        <v>0</v>
      </c>
      <c r="AR64" s="95">
        <v>4</v>
      </c>
    </row>
    <row r="65" spans="1:47" x14ac:dyDescent="0.2">
      <c r="G65" s="50" t="s">
        <v>124</v>
      </c>
      <c r="H65">
        <v>0</v>
      </c>
      <c r="I65" s="213"/>
      <c r="J65" s="213"/>
      <c r="K65" s="117"/>
      <c r="L65" s="213"/>
      <c r="M65" s="61" t="s">
        <v>131</v>
      </c>
      <c r="N65" s="59">
        <v>3</v>
      </c>
      <c r="O65" s="397" t="s">
        <v>132</v>
      </c>
      <c r="P65" s="397"/>
      <c r="Q65" s="397"/>
      <c r="R65" s="397"/>
      <c r="S65" s="397"/>
      <c r="T65" s="397"/>
      <c r="X65" s="61">
        <v>3</v>
      </c>
      <c r="Y65" s="59">
        <v>3</v>
      </c>
      <c r="Z65" s="397" t="s">
        <v>144</v>
      </c>
      <c r="AA65" s="397"/>
      <c r="AB65" s="397"/>
      <c r="AC65" s="397"/>
      <c r="AD65" s="397"/>
      <c r="AE65" s="400"/>
      <c r="AF65" s="94">
        <v>0</v>
      </c>
      <c r="AG65" s="95">
        <v>3</v>
      </c>
      <c r="AI65" s="99" t="s">
        <v>152</v>
      </c>
      <c r="AJ65" s="59">
        <v>3</v>
      </c>
      <c r="AK65" s="397" t="s">
        <v>161</v>
      </c>
      <c r="AL65" s="397"/>
      <c r="AM65" s="397"/>
      <c r="AN65" s="397"/>
      <c r="AO65" s="397"/>
      <c r="AP65" s="400"/>
      <c r="AQ65" s="94">
        <v>0</v>
      </c>
      <c r="AR65" s="95">
        <v>3</v>
      </c>
    </row>
    <row r="66" spans="1:47" x14ac:dyDescent="0.2">
      <c r="M66" s="61" t="s">
        <v>73</v>
      </c>
      <c r="N66" s="59">
        <v>2</v>
      </c>
      <c r="O66" s="397" t="s">
        <v>133</v>
      </c>
      <c r="P66" s="397"/>
      <c r="Q66" s="397"/>
      <c r="R66" s="397"/>
      <c r="S66" s="397"/>
      <c r="T66" s="397"/>
      <c r="X66" s="61">
        <v>2</v>
      </c>
      <c r="Y66" s="59">
        <v>2</v>
      </c>
      <c r="Z66" s="397" t="s">
        <v>145</v>
      </c>
      <c r="AA66" s="397"/>
      <c r="AB66" s="397"/>
      <c r="AC66" s="397"/>
      <c r="AD66" s="397"/>
      <c r="AE66" s="400"/>
      <c r="AF66" s="94">
        <v>0</v>
      </c>
      <c r="AG66" s="95">
        <v>2</v>
      </c>
      <c r="AI66" s="99" t="s">
        <v>153</v>
      </c>
      <c r="AJ66" s="59">
        <v>2</v>
      </c>
      <c r="AK66" s="397" t="s">
        <v>163</v>
      </c>
      <c r="AL66" s="397"/>
      <c r="AM66" s="397"/>
      <c r="AN66" s="397"/>
      <c r="AO66" s="397"/>
      <c r="AP66" s="400"/>
      <c r="AQ66" s="94">
        <v>0</v>
      </c>
      <c r="AR66" s="95">
        <v>2</v>
      </c>
    </row>
    <row r="67" spans="1:47" x14ac:dyDescent="0.2">
      <c r="M67" s="61" t="s">
        <v>134</v>
      </c>
      <c r="N67" s="59">
        <v>1</v>
      </c>
      <c r="O67" s="397" t="s">
        <v>135</v>
      </c>
      <c r="P67" s="397"/>
      <c r="Q67" s="397"/>
      <c r="R67" s="397"/>
      <c r="S67" s="397"/>
      <c r="T67" s="397"/>
      <c r="X67" s="61">
        <v>1</v>
      </c>
      <c r="Y67" s="59">
        <v>1</v>
      </c>
      <c r="Z67" s="397" t="s">
        <v>146</v>
      </c>
      <c r="AA67" s="397"/>
      <c r="AB67" s="397"/>
      <c r="AC67" s="397"/>
      <c r="AD67" s="397"/>
      <c r="AE67" s="400"/>
      <c r="AF67" s="94">
        <v>0</v>
      </c>
      <c r="AG67" s="95">
        <v>1</v>
      </c>
      <c r="AI67" s="100" t="s">
        <v>154</v>
      </c>
      <c r="AJ67" s="59">
        <v>1</v>
      </c>
      <c r="AK67" s="397"/>
      <c r="AL67" s="397"/>
      <c r="AM67" s="397"/>
      <c r="AN67" s="397"/>
      <c r="AO67" s="397"/>
      <c r="AP67" s="400"/>
      <c r="AQ67" s="94">
        <v>0</v>
      </c>
      <c r="AR67" s="95">
        <v>1</v>
      </c>
    </row>
    <row r="68" spans="1:47" x14ac:dyDescent="0.2">
      <c r="X68" s="61">
        <v>0</v>
      </c>
      <c r="Y68" s="59">
        <v>0</v>
      </c>
      <c r="Z68" s="397" t="s">
        <v>147</v>
      </c>
      <c r="AA68" s="397"/>
      <c r="AB68" s="397"/>
      <c r="AC68" s="397"/>
      <c r="AD68" s="397"/>
      <c r="AE68" s="401"/>
      <c r="AF68" s="96">
        <v>1</v>
      </c>
      <c r="AG68" s="97">
        <v>0</v>
      </c>
      <c r="AI68" s="99" t="s">
        <v>155</v>
      </c>
      <c r="AJ68" s="59">
        <v>0</v>
      </c>
      <c r="AK68" s="397"/>
      <c r="AL68" s="397"/>
      <c r="AM68" s="397"/>
      <c r="AN68" s="397"/>
      <c r="AO68" s="397"/>
      <c r="AP68" s="401"/>
      <c r="AQ68" s="96">
        <v>1</v>
      </c>
      <c r="AR68" s="97">
        <v>0</v>
      </c>
    </row>
    <row r="69" spans="1:47" x14ac:dyDescent="0.2">
      <c r="X69" s="396" t="s">
        <v>156</v>
      </c>
      <c r="Y69" s="396"/>
      <c r="Z69" s="396"/>
      <c r="AA69" s="396"/>
      <c r="AB69" s="396"/>
      <c r="AC69" s="396"/>
      <c r="AD69" s="396"/>
      <c r="AF69" s="50" t="s">
        <v>73</v>
      </c>
      <c r="AG69" s="77">
        <f>(AF64*AG64+AF65*AG65+AF66*AG66+AF67*AG67+AF68*AG68)/SUM(AF64:AF68)</f>
        <v>0</v>
      </c>
      <c r="AI69" s="396" t="str">
        <f>X69</f>
        <v>NB: For this criteria either you find the information at the beginning of the main strategy. If not take average answer from the questionnaires. Fill in answers in table above</v>
      </c>
      <c r="AJ69" s="396"/>
      <c r="AK69" s="396"/>
      <c r="AL69" s="396"/>
      <c r="AM69" s="396"/>
      <c r="AN69" s="396"/>
      <c r="AO69" s="396"/>
      <c r="AQ69" s="50" t="s">
        <v>73</v>
      </c>
      <c r="AR69" s="77">
        <f>(AQ64*AR64+AQ65*AR65+AQ66*AR66+AQ67*AR67+AQ68*AR68)/SUM(AQ64:AQ68)</f>
        <v>0</v>
      </c>
    </row>
    <row r="70" spans="1:47" ht="22.5" x14ac:dyDescent="0.2">
      <c r="A70" s="50" t="s">
        <v>123</v>
      </c>
      <c r="B70" s="86" t="s">
        <v>128</v>
      </c>
      <c r="C70" s="87" t="s">
        <v>120</v>
      </c>
      <c r="G70" s="50" t="s">
        <v>122</v>
      </c>
      <c r="I70" s="90" t="s">
        <v>129</v>
      </c>
      <c r="J70" s="50" t="s">
        <v>79</v>
      </c>
      <c r="K70" s="115" t="s">
        <v>3</v>
      </c>
      <c r="M70" s="50" t="s">
        <v>123</v>
      </c>
      <c r="N70" s="50" t="s">
        <v>127</v>
      </c>
      <c r="O70" s="89" t="s">
        <v>125</v>
      </c>
      <c r="T70" s="90" t="s">
        <v>129</v>
      </c>
      <c r="U70" s="50" t="s">
        <v>79</v>
      </c>
      <c r="V70" s="115" t="s">
        <v>3</v>
      </c>
      <c r="X70" t="str">
        <f>M70</f>
        <v>Criteria</v>
      </c>
      <c r="Y70" s="50" t="s">
        <v>141</v>
      </c>
      <c r="Z70" s="89" t="s">
        <v>140</v>
      </c>
      <c r="AD70" s="90" t="s">
        <v>129</v>
      </c>
      <c r="AE70" s="50" t="s">
        <v>79</v>
      </c>
      <c r="AF70" s="50" t="s">
        <v>3</v>
      </c>
      <c r="AI70" t="str">
        <f>X70</f>
        <v>Criteria</v>
      </c>
      <c r="AJ70" s="50" t="str">
        <f>AJ60</f>
        <v>1.2.2.2</v>
      </c>
      <c r="AK70" s="89" t="s">
        <v>159</v>
      </c>
      <c r="AO70" s="90" t="s">
        <v>139</v>
      </c>
      <c r="AP70" s="50" t="s">
        <v>79</v>
      </c>
      <c r="AQ70" s="50" t="s">
        <v>3</v>
      </c>
    </row>
    <row r="71" spans="1:47" x14ac:dyDescent="0.2">
      <c r="G71" s="50" t="s">
        <v>124</v>
      </c>
      <c r="I71" s="62">
        <v>0</v>
      </c>
      <c r="J71" s="81">
        <v>0.25</v>
      </c>
      <c r="K71" s="114">
        <f>I71*J71</f>
        <v>0</v>
      </c>
      <c r="O71" s="89" t="s">
        <v>126</v>
      </c>
      <c r="T71" s="62">
        <v>0</v>
      </c>
      <c r="U71" s="81">
        <v>0.25</v>
      </c>
      <c r="V71" s="114">
        <f>T71*U71</f>
        <v>0</v>
      </c>
      <c r="Z71" s="89"/>
      <c r="AD71" s="104">
        <v>0</v>
      </c>
      <c r="AE71" s="81">
        <v>0.25</v>
      </c>
      <c r="AF71" s="105">
        <f>AD71*AE71</f>
        <v>0</v>
      </c>
      <c r="AK71" s="89" t="s">
        <v>160</v>
      </c>
      <c r="AO71" s="104">
        <v>0</v>
      </c>
      <c r="AP71" s="81">
        <v>0.25</v>
      </c>
      <c r="AQ71" s="105">
        <f>AO71*AP71</f>
        <v>0</v>
      </c>
      <c r="AS71" s="357" t="s">
        <v>157</v>
      </c>
      <c r="AT71" s="379"/>
      <c r="AU71" s="101">
        <f>K71+V71+AF71+AQ71</f>
        <v>0</v>
      </c>
    </row>
    <row r="73" spans="1:47" x14ac:dyDescent="0.2">
      <c r="A73" s="410" t="s">
        <v>509</v>
      </c>
      <c r="B73" s="411"/>
      <c r="C73" s="411"/>
      <c r="D73" s="411"/>
      <c r="AE73" s="399" t="s">
        <v>150</v>
      </c>
      <c r="AF73" s="212" t="s">
        <v>149</v>
      </c>
      <c r="AG73" s="92" t="s">
        <v>19</v>
      </c>
      <c r="AP73" s="399" t="s">
        <v>150</v>
      </c>
      <c r="AQ73" s="212" t="s">
        <v>149</v>
      </c>
      <c r="AR73" s="92" t="s">
        <v>19</v>
      </c>
    </row>
    <row r="74" spans="1:47" x14ac:dyDescent="0.2">
      <c r="A74" s="50" t="s">
        <v>123</v>
      </c>
      <c r="B74" s="86" t="s">
        <v>128</v>
      </c>
      <c r="C74" s="87" t="s">
        <v>120</v>
      </c>
      <c r="G74" s="50" t="s">
        <v>122</v>
      </c>
      <c r="H74">
        <v>4</v>
      </c>
      <c r="I74" s="213"/>
      <c r="J74" s="213"/>
      <c r="K74" s="117"/>
      <c r="L74" s="213"/>
      <c r="M74" s="61" t="s">
        <v>130</v>
      </c>
      <c r="N74" s="59">
        <v>4</v>
      </c>
      <c r="O74" s="397" t="s">
        <v>138</v>
      </c>
      <c r="P74" s="397"/>
      <c r="Q74" s="397"/>
      <c r="R74" s="397"/>
      <c r="S74" s="397"/>
      <c r="T74" s="397"/>
      <c r="X74" s="61" t="s">
        <v>142</v>
      </c>
      <c r="Y74" s="59">
        <v>4</v>
      </c>
      <c r="Z74" s="93" t="s">
        <v>143</v>
      </c>
      <c r="AA74" s="93"/>
      <c r="AB74" s="93"/>
      <c r="AC74" s="93"/>
      <c r="AE74" s="400"/>
      <c r="AF74" s="94">
        <v>4</v>
      </c>
      <c r="AG74" s="95">
        <v>4</v>
      </c>
      <c r="AI74" s="98" t="s">
        <v>151</v>
      </c>
      <c r="AJ74" s="59">
        <v>4</v>
      </c>
      <c r="AK74" s="93"/>
      <c r="AL74" s="93"/>
      <c r="AM74" s="93"/>
      <c r="AN74" s="93"/>
      <c r="AP74" s="400"/>
      <c r="AQ74" s="94">
        <v>0</v>
      </c>
      <c r="AR74" s="95">
        <v>4</v>
      </c>
    </row>
    <row r="75" spans="1:47" x14ac:dyDescent="0.2">
      <c r="G75" s="50" t="s">
        <v>124</v>
      </c>
      <c r="H75">
        <v>0</v>
      </c>
      <c r="I75" s="213"/>
      <c r="J75" s="213"/>
      <c r="K75" s="117"/>
      <c r="L75" s="213"/>
      <c r="M75" s="61" t="s">
        <v>131</v>
      </c>
      <c r="N75" s="59">
        <v>3</v>
      </c>
      <c r="O75" s="397" t="s">
        <v>132</v>
      </c>
      <c r="P75" s="397"/>
      <c r="Q75" s="397"/>
      <c r="R75" s="397"/>
      <c r="S75" s="397"/>
      <c r="T75" s="397"/>
      <c r="X75" s="61">
        <v>3</v>
      </c>
      <c r="Y75" s="59">
        <v>3</v>
      </c>
      <c r="Z75" s="397" t="s">
        <v>144</v>
      </c>
      <c r="AA75" s="397"/>
      <c r="AB75" s="397"/>
      <c r="AC75" s="397"/>
      <c r="AD75" s="397"/>
      <c r="AE75" s="400"/>
      <c r="AF75" s="94">
        <v>0</v>
      </c>
      <c r="AG75" s="95">
        <v>3</v>
      </c>
      <c r="AI75" s="99" t="s">
        <v>152</v>
      </c>
      <c r="AJ75" s="59">
        <v>3</v>
      </c>
      <c r="AK75" s="397" t="s">
        <v>161</v>
      </c>
      <c r="AL75" s="397"/>
      <c r="AM75" s="397"/>
      <c r="AN75" s="397"/>
      <c r="AO75" s="397"/>
      <c r="AP75" s="400"/>
      <c r="AQ75" s="94">
        <v>2</v>
      </c>
      <c r="AR75" s="95">
        <v>3</v>
      </c>
    </row>
    <row r="76" spans="1:47" x14ac:dyDescent="0.2">
      <c r="M76" s="61" t="s">
        <v>73</v>
      </c>
      <c r="N76" s="59">
        <v>2</v>
      </c>
      <c r="O76" s="397" t="s">
        <v>133</v>
      </c>
      <c r="P76" s="397"/>
      <c r="Q76" s="397"/>
      <c r="R76" s="397"/>
      <c r="S76" s="397"/>
      <c r="T76" s="397"/>
      <c r="X76" s="61">
        <v>2</v>
      </c>
      <c r="Y76" s="59">
        <v>2</v>
      </c>
      <c r="Z76" s="397" t="s">
        <v>145</v>
      </c>
      <c r="AA76" s="397"/>
      <c r="AB76" s="397"/>
      <c r="AC76" s="397"/>
      <c r="AD76" s="397"/>
      <c r="AE76" s="400"/>
      <c r="AF76" s="94">
        <v>0</v>
      </c>
      <c r="AG76" s="95">
        <v>2</v>
      </c>
      <c r="AI76" s="99" t="s">
        <v>153</v>
      </c>
      <c r="AJ76" s="59">
        <v>2</v>
      </c>
      <c r="AK76" s="397" t="s">
        <v>163</v>
      </c>
      <c r="AL76" s="397"/>
      <c r="AM76" s="397"/>
      <c r="AN76" s="397"/>
      <c r="AO76" s="397"/>
      <c r="AP76" s="400"/>
      <c r="AQ76" s="94">
        <v>2</v>
      </c>
      <c r="AR76" s="95">
        <v>2</v>
      </c>
    </row>
    <row r="77" spans="1:47" x14ac:dyDescent="0.2">
      <c r="M77" s="61" t="s">
        <v>134</v>
      </c>
      <c r="N77" s="59">
        <v>1</v>
      </c>
      <c r="O77" s="397" t="s">
        <v>135</v>
      </c>
      <c r="P77" s="397"/>
      <c r="Q77" s="397"/>
      <c r="R77" s="397"/>
      <c r="S77" s="397"/>
      <c r="T77" s="397"/>
      <c r="X77" s="61">
        <v>1</v>
      </c>
      <c r="Y77" s="59">
        <v>1</v>
      </c>
      <c r="Z77" s="397" t="s">
        <v>146</v>
      </c>
      <c r="AA77" s="397"/>
      <c r="AB77" s="397"/>
      <c r="AC77" s="397"/>
      <c r="AD77" s="397"/>
      <c r="AE77" s="400"/>
      <c r="AF77" s="94">
        <v>0</v>
      </c>
      <c r="AG77" s="95">
        <v>1</v>
      </c>
      <c r="AI77" s="100" t="s">
        <v>154</v>
      </c>
      <c r="AJ77" s="59">
        <v>1</v>
      </c>
      <c r="AK77" s="397"/>
      <c r="AL77" s="397"/>
      <c r="AM77" s="397"/>
      <c r="AN77" s="397"/>
      <c r="AO77" s="397"/>
      <c r="AP77" s="400"/>
      <c r="AQ77" s="94">
        <v>0</v>
      </c>
      <c r="AR77" s="95">
        <v>1</v>
      </c>
    </row>
    <row r="78" spans="1:47" x14ac:dyDescent="0.2">
      <c r="X78" s="61">
        <v>0</v>
      </c>
      <c r="Y78" s="59">
        <v>0</v>
      </c>
      <c r="Z78" s="397" t="s">
        <v>147</v>
      </c>
      <c r="AA78" s="397"/>
      <c r="AB78" s="397"/>
      <c r="AC78" s="397"/>
      <c r="AD78" s="397"/>
      <c r="AE78" s="401"/>
      <c r="AF78" s="96">
        <v>0</v>
      </c>
      <c r="AG78" s="97">
        <v>0</v>
      </c>
      <c r="AI78" s="99" t="s">
        <v>155</v>
      </c>
      <c r="AJ78" s="59">
        <v>0</v>
      </c>
      <c r="AK78" s="397"/>
      <c r="AL78" s="397"/>
      <c r="AM78" s="397"/>
      <c r="AN78" s="397"/>
      <c r="AO78" s="397"/>
      <c r="AP78" s="401"/>
      <c r="AQ78" s="96">
        <v>0</v>
      </c>
      <c r="AR78" s="97">
        <v>0</v>
      </c>
    </row>
    <row r="79" spans="1:47" x14ac:dyDescent="0.2">
      <c r="X79" s="396" t="s">
        <v>156</v>
      </c>
      <c r="Y79" s="396"/>
      <c r="Z79" s="396"/>
      <c r="AA79" s="396"/>
      <c r="AB79" s="396"/>
      <c r="AC79" s="396"/>
      <c r="AD79" s="396"/>
      <c r="AF79" s="50" t="s">
        <v>73</v>
      </c>
      <c r="AG79" s="77">
        <f>(AF74*AG74+AF75*AG75+AF76*AG76+AF77*AG77+AF78*AG78)/SUM(AF74:AF78)</f>
        <v>4</v>
      </c>
      <c r="AI79" s="396" t="str">
        <f>X79</f>
        <v>NB: For this criteria either you find the information at the beginning of the main strategy. If not take average answer from the questionnaires. Fill in answers in table above</v>
      </c>
      <c r="AJ79" s="396"/>
      <c r="AK79" s="396"/>
      <c r="AL79" s="396"/>
      <c r="AM79" s="396"/>
      <c r="AN79" s="396"/>
      <c r="AO79" s="396"/>
      <c r="AQ79" s="50" t="s">
        <v>73</v>
      </c>
      <c r="AR79" s="77">
        <f>(AQ74*AR74+AQ75*AR75+AQ76*AR76+AQ77*AR77+AQ78*AR78)/SUM(AQ74:AQ78)</f>
        <v>2.5</v>
      </c>
    </row>
    <row r="80" spans="1:47" ht="22.5" x14ac:dyDescent="0.2">
      <c r="A80" s="50" t="s">
        <v>123</v>
      </c>
      <c r="B80" s="86" t="s">
        <v>128</v>
      </c>
      <c r="C80" s="87" t="s">
        <v>120</v>
      </c>
      <c r="G80" s="50" t="s">
        <v>122</v>
      </c>
      <c r="I80" s="90" t="s">
        <v>129</v>
      </c>
      <c r="J80" s="50" t="s">
        <v>79</v>
      </c>
      <c r="K80" s="115" t="s">
        <v>3</v>
      </c>
      <c r="M80" s="50" t="s">
        <v>123</v>
      </c>
      <c r="N80" s="50" t="s">
        <v>127</v>
      </c>
      <c r="O80" s="89" t="s">
        <v>125</v>
      </c>
      <c r="T80" s="90" t="s">
        <v>129</v>
      </c>
      <c r="U80" s="50" t="s">
        <v>79</v>
      </c>
      <c r="V80" s="115" t="s">
        <v>3</v>
      </c>
      <c r="X80" t="str">
        <f>M80</f>
        <v>Criteria</v>
      </c>
      <c r="Y80" s="50" t="s">
        <v>141</v>
      </c>
      <c r="Z80" s="89" t="s">
        <v>140</v>
      </c>
      <c r="AD80" s="90" t="s">
        <v>129</v>
      </c>
      <c r="AE80" s="50" t="s">
        <v>79</v>
      </c>
      <c r="AF80" s="50" t="s">
        <v>3</v>
      </c>
      <c r="AI80" t="str">
        <f>X80</f>
        <v>Criteria</v>
      </c>
      <c r="AJ80" s="50" t="str">
        <f>AJ70</f>
        <v>1.2.2.2</v>
      </c>
      <c r="AK80" s="89" t="s">
        <v>159</v>
      </c>
      <c r="AO80" s="90" t="s">
        <v>139</v>
      </c>
      <c r="AP80" s="50" t="s">
        <v>79</v>
      </c>
      <c r="AQ80" s="50" t="s">
        <v>3</v>
      </c>
    </row>
    <row r="81" spans="1:47" x14ac:dyDescent="0.2">
      <c r="G81" s="50" t="s">
        <v>124</v>
      </c>
      <c r="I81" s="62">
        <v>0</v>
      </c>
      <c r="J81" s="81">
        <v>0.25</v>
      </c>
      <c r="K81" s="114">
        <f>I81*J81</f>
        <v>0</v>
      </c>
      <c r="O81" s="89" t="s">
        <v>126</v>
      </c>
      <c r="T81" s="62">
        <v>0</v>
      </c>
      <c r="U81" s="81">
        <v>0.25</v>
      </c>
      <c r="V81" s="114">
        <f>T81*U81</f>
        <v>0</v>
      </c>
      <c r="Z81" s="89"/>
      <c r="AD81" s="104">
        <v>0</v>
      </c>
      <c r="AE81" s="81">
        <v>0.25</v>
      </c>
      <c r="AF81" s="105">
        <f>AD81*AE81</f>
        <v>0</v>
      </c>
      <c r="AK81" s="89" t="s">
        <v>160</v>
      </c>
      <c r="AO81" s="104">
        <v>0</v>
      </c>
      <c r="AP81" s="81">
        <v>0.25</v>
      </c>
      <c r="AQ81" s="105">
        <f>AO81*AP81</f>
        <v>0</v>
      </c>
      <c r="AS81" s="357" t="s">
        <v>157</v>
      </c>
      <c r="AT81" s="379"/>
      <c r="AU81" s="101">
        <f>K81+V81+AF81+AQ81</f>
        <v>0</v>
      </c>
    </row>
    <row r="83" spans="1:47" x14ac:dyDescent="0.2">
      <c r="A83" s="414">
        <f>Criteria1.1.1!D104</f>
        <v>0</v>
      </c>
      <c r="B83" s="415"/>
      <c r="C83" s="415"/>
      <c r="D83" s="415"/>
      <c r="AE83" s="399" t="s">
        <v>150</v>
      </c>
      <c r="AF83" s="212" t="s">
        <v>149</v>
      </c>
      <c r="AG83" s="92" t="s">
        <v>19</v>
      </c>
      <c r="AP83" s="399" t="s">
        <v>150</v>
      </c>
      <c r="AQ83" s="212" t="s">
        <v>149</v>
      </c>
      <c r="AR83" s="92" t="s">
        <v>19</v>
      </c>
    </row>
    <row r="84" spans="1:47" x14ac:dyDescent="0.2">
      <c r="A84" s="50" t="s">
        <v>123</v>
      </c>
      <c r="B84" s="86" t="s">
        <v>128</v>
      </c>
      <c r="C84" s="87" t="s">
        <v>120</v>
      </c>
      <c r="G84" s="50" t="s">
        <v>122</v>
      </c>
      <c r="H84">
        <v>4</v>
      </c>
      <c r="I84" s="213"/>
      <c r="J84" s="213"/>
      <c r="K84" s="117"/>
      <c r="L84" s="213"/>
      <c r="M84" s="61" t="s">
        <v>130</v>
      </c>
      <c r="N84" s="59">
        <v>4</v>
      </c>
      <c r="O84" s="397" t="s">
        <v>138</v>
      </c>
      <c r="P84" s="397"/>
      <c r="Q84" s="397"/>
      <c r="R84" s="397"/>
      <c r="S84" s="397"/>
      <c r="T84" s="397"/>
      <c r="X84" s="61" t="s">
        <v>142</v>
      </c>
      <c r="Y84" s="59">
        <v>4</v>
      </c>
      <c r="Z84" s="93" t="s">
        <v>143</v>
      </c>
      <c r="AA84" s="93"/>
      <c r="AB84" s="93"/>
      <c r="AC84" s="93"/>
      <c r="AE84" s="400"/>
      <c r="AF84" s="94">
        <v>0</v>
      </c>
      <c r="AG84" s="95">
        <v>4</v>
      </c>
      <c r="AI84" s="98" t="s">
        <v>151</v>
      </c>
      <c r="AJ84" s="59">
        <v>4</v>
      </c>
      <c r="AK84" s="93"/>
      <c r="AL84" s="93"/>
      <c r="AM84" s="93"/>
      <c r="AN84" s="93"/>
      <c r="AP84" s="400"/>
      <c r="AQ84" s="94">
        <v>0</v>
      </c>
      <c r="AR84" s="95">
        <v>4</v>
      </c>
    </row>
    <row r="85" spans="1:47" x14ac:dyDescent="0.2">
      <c r="G85" s="50" t="s">
        <v>124</v>
      </c>
      <c r="H85">
        <v>0</v>
      </c>
      <c r="I85" s="213"/>
      <c r="J85" s="213"/>
      <c r="K85" s="117"/>
      <c r="L85" s="213"/>
      <c r="M85" s="61" t="s">
        <v>131</v>
      </c>
      <c r="N85" s="59">
        <v>3</v>
      </c>
      <c r="O85" s="397" t="s">
        <v>132</v>
      </c>
      <c r="P85" s="397"/>
      <c r="Q85" s="397"/>
      <c r="R85" s="397"/>
      <c r="S85" s="397"/>
      <c r="T85" s="397"/>
      <c r="X85" s="61">
        <v>3</v>
      </c>
      <c r="Y85" s="59">
        <v>3</v>
      </c>
      <c r="Z85" s="397" t="s">
        <v>144</v>
      </c>
      <c r="AA85" s="397"/>
      <c r="AB85" s="397"/>
      <c r="AC85" s="397"/>
      <c r="AD85" s="397"/>
      <c r="AE85" s="400"/>
      <c r="AF85" s="94">
        <v>0</v>
      </c>
      <c r="AG85" s="95">
        <v>3</v>
      </c>
      <c r="AI85" s="99" t="s">
        <v>152</v>
      </c>
      <c r="AJ85" s="59">
        <v>3</v>
      </c>
      <c r="AK85" s="397" t="s">
        <v>161</v>
      </c>
      <c r="AL85" s="397"/>
      <c r="AM85" s="397"/>
      <c r="AN85" s="397"/>
      <c r="AO85" s="397"/>
      <c r="AP85" s="400"/>
      <c r="AQ85" s="94">
        <v>0</v>
      </c>
      <c r="AR85" s="95">
        <v>3</v>
      </c>
    </row>
    <row r="86" spans="1:47" x14ac:dyDescent="0.2">
      <c r="M86" s="61" t="s">
        <v>73</v>
      </c>
      <c r="N86" s="59">
        <v>2</v>
      </c>
      <c r="O86" s="397" t="s">
        <v>133</v>
      </c>
      <c r="P86" s="397"/>
      <c r="Q86" s="397"/>
      <c r="R86" s="397"/>
      <c r="S86" s="397"/>
      <c r="T86" s="397"/>
      <c r="X86" s="61">
        <v>2</v>
      </c>
      <c r="Y86" s="59">
        <v>2</v>
      </c>
      <c r="Z86" s="397" t="s">
        <v>145</v>
      </c>
      <c r="AA86" s="397"/>
      <c r="AB86" s="397"/>
      <c r="AC86" s="397"/>
      <c r="AD86" s="397"/>
      <c r="AE86" s="400"/>
      <c r="AF86" s="94">
        <v>3</v>
      </c>
      <c r="AG86" s="95">
        <v>2</v>
      </c>
      <c r="AI86" s="99" t="s">
        <v>153</v>
      </c>
      <c r="AJ86" s="59">
        <v>2</v>
      </c>
      <c r="AK86" s="397" t="s">
        <v>163</v>
      </c>
      <c r="AL86" s="397"/>
      <c r="AM86" s="397"/>
      <c r="AN86" s="397"/>
      <c r="AO86" s="397"/>
      <c r="AP86" s="400"/>
      <c r="AQ86" s="94">
        <v>3</v>
      </c>
      <c r="AR86" s="95">
        <v>2</v>
      </c>
    </row>
    <row r="87" spans="1:47" x14ac:dyDescent="0.2">
      <c r="M87" s="61" t="s">
        <v>134</v>
      </c>
      <c r="N87" s="59">
        <v>1</v>
      </c>
      <c r="O87" s="397" t="s">
        <v>135</v>
      </c>
      <c r="P87" s="397"/>
      <c r="Q87" s="397"/>
      <c r="R87" s="397"/>
      <c r="S87" s="397"/>
      <c r="T87" s="397"/>
      <c r="X87" s="61">
        <v>1</v>
      </c>
      <c r="Y87" s="59">
        <v>1</v>
      </c>
      <c r="Z87" s="397" t="s">
        <v>146</v>
      </c>
      <c r="AA87" s="397"/>
      <c r="AB87" s="397"/>
      <c r="AC87" s="397"/>
      <c r="AD87" s="397"/>
      <c r="AE87" s="400"/>
      <c r="AF87" s="94">
        <v>1</v>
      </c>
      <c r="AG87" s="95">
        <v>1</v>
      </c>
      <c r="AI87" s="100" t="s">
        <v>154</v>
      </c>
      <c r="AJ87" s="59">
        <v>1</v>
      </c>
      <c r="AK87" s="397"/>
      <c r="AL87" s="397"/>
      <c r="AM87" s="397"/>
      <c r="AN87" s="397"/>
      <c r="AO87" s="397"/>
      <c r="AP87" s="400"/>
      <c r="AQ87" s="94">
        <v>1</v>
      </c>
      <c r="AR87" s="95">
        <v>1</v>
      </c>
    </row>
    <row r="88" spans="1:47" x14ac:dyDescent="0.2">
      <c r="X88" s="61">
        <v>0</v>
      </c>
      <c r="Y88" s="59">
        <v>0</v>
      </c>
      <c r="Z88" s="397" t="s">
        <v>147</v>
      </c>
      <c r="AA88" s="397"/>
      <c r="AB88" s="397"/>
      <c r="AC88" s="397"/>
      <c r="AD88" s="397"/>
      <c r="AE88" s="401"/>
      <c r="AF88" s="96">
        <v>0</v>
      </c>
      <c r="AG88" s="97">
        <v>0</v>
      </c>
      <c r="AI88" s="99" t="s">
        <v>155</v>
      </c>
      <c r="AJ88" s="59">
        <v>0</v>
      </c>
      <c r="AK88" s="397"/>
      <c r="AL88" s="397"/>
      <c r="AM88" s="397"/>
      <c r="AN88" s="397"/>
      <c r="AO88" s="397"/>
      <c r="AP88" s="401"/>
      <c r="AQ88" s="96">
        <v>0</v>
      </c>
      <c r="AR88" s="97">
        <v>0</v>
      </c>
    </row>
    <row r="89" spans="1:47" x14ac:dyDescent="0.2">
      <c r="X89" s="396" t="s">
        <v>156</v>
      </c>
      <c r="Y89" s="396"/>
      <c r="Z89" s="396"/>
      <c r="AA89" s="396"/>
      <c r="AB89" s="396"/>
      <c r="AC89" s="396"/>
      <c r="AD89" s="396"/>
      <c r="AF89" s="50" t="s">
        <v>73</v>
      </c>
      <c r="AG89" s="77">
        <f>(AF84*AG84+AF85*AG85+AF86*AG86+AF87*AG87+AF88*AG88)/SUM(AF84:AF88)</f>
        <v>1.75</v>
      </c>
      <c r="AI89" s="396" t="str">
        <f>X89</f>
        <v>NB: For this criteria either you find the information at the beginning of the main strategy. If not take average answer from the questionnaires. Fill in answers in table above</v>
      </c>
      <c r="AJ89" s="396"/>
      <c r="AK89" s="396"/>
      <c r="AL89" s="396"/>
      <c r="AM89" s="396"/>
      <c r="AN89" s="396"/>
      <c r="AO89" s="396"/>
      <c r="AQ89" s="50" t="s">
        <v>73</v>
      </c>
      <c r="AR89" s="77">
        <f>(AQ84*AR84+AQ85*AR85+AQ86*AR86+AQ87*AR87+AQ88*AR88)/SUM(AQ84:AQ88)</f>
        <v>1.75</v>
      </c>
    </row>
    <row r="90" spans="1:47" ht="22.5" x14ac:dyDescent="0.2">
      <c r="A90" s="50" t="s">
        <v>123</v>
      </c>
      <c r="B90" s="86" t="s">
        <v>128</v>
      </c>
      <c r="C90" s="87" t="s">
        <v>120</v>
      </c>
      <c r="G90" s="50" t="s">
        <v>122</v>
      </c>
      <c r="I90" s="90" t="s">
        <v>129</v>
      </c>
      <c r="J90" s="50" t="s">
        <v>79</v>
      </c>
      <c r="K90" s="115" t="s">
        <v>3</v>
      </c>
      <c r="M90" s="50" t="s">
        <v>123</v>
      </c>
      <c r="N90" s="50" t="s">
        <v>127</v>
      </c>
      <c r="O90" s="89" t="s">
        <v>125</v>
      </c>
      <c r="T90" s="90" t="s">
        <v>129</v>
      </c>
      <c r="U90" s="50" t="s">
        <v>79</v>
      </c>
      <c r="V90" s="115" t="s">
        <v>3</v>
      </c>
      <c r="X90" t="str">
        <f>M90</f>
        <v>Criteria</v>
      </c>
      <c r="Y90" s="50" t="s">
        <v>141</v>
      </c>
      <c r="Z90" s="89" t="s">
        <v>140</v>
      </c>
      <c r="AD90" s="90" t="s">
        <v>129</v>
      </c>
      <c r="AE90" s="50" t="s">
        <v>79</v>
      </c>
      <c r="AF90" s="50" t="s">
        <v>3</v>
      </c>
      <c r="AI90" t="str">
        <f>X90</f>
        <v>Criteria</v>
      </c>
      <c r="AJ90" s="50" t="str">
        <f>AJ80</f>
        <v>1.2.2.2</v>
      </c>
      <c r="AK90" s="89" t="s">
        <v>159</v>
      </c>
      <c r="AO90" s="90" t="s">
        <v>139</v>
      </c>
      <c r="AP90" s="50" t="s">
        <v>79</v>
      </c>
      <c r="AQ90" s="50" t="s">
        <v>3</v>
      </c>
    </row>
    <row r="91" spans="1:47" x14ac:dyDescent="0.2">
      <c r="G91" s="50" t="s">
        <v>124</v>
      </c>
      <c r="I91" s="62">
        <v>0</v>
      </c>
      <c r="J91" s="81">
        <v>0.25</v>
      </c>
      <c r="K91" s="114">
        <f>I91*J91</f>
        <v>0</v>
      </c>
      <c r="O91" s="89" t="s">
        <v>126</v>
      </c>
      <c r="T91" s="62">
        <v>4</v>
      </c>
      <c r="U91" s="81">
        <v>0.25</v>
      </c>
      <c r="V91" s="114">
        <f>T91*U91</f>
        <v>1</v>
      </c>
      <c r="Z91" s="89"/>
      <c r="AD91" s="104">
        <f>AG89</f>
        <v>1.75</v>
      </c>
      <c r="AE91" s="81">
        <v>0.25</v>
      </c>
      <c r="AF91" s="105">
        <f>AD91*AE91</f>
        <v>0.4375</v>
      </c>
      <c r="AK91" s="89" t="s">
        <v>160</v>
      </c>
      <c r="AO91" s="104">
        <f>AR89</f>
        <v>1.75</v>
      </c>
      <c r="AP91" s="81">
        <v>0.25</v>
      </c>
      <c r="AQ91" s="105">
        <f>AO91*AP91</f>
        <v>0.4375</v>
      </c>
      <c r="AS91" s="357" t="s">
        <v>157</v>
      </c>
      <c r="AT91" s="379"/>
      <c r="AU91" s="101">
        <f>K91+V91+AF91+AQ91</f>
        <v>1.875</v>
      </c>
    </row>
  </sheetData>
  <mergeCells count="168">
    <mergeCell ref="X89:AD89"/>
    <mergeCell ref="AI89:AO89"/>
    <mergeCell ref="AS91:AT91"/>
    <mergeCell ref="X79:AD79"/>
    <mergeCell ref="AI79:AO79"/>
    <mergeCell ref="AS81:AT81"/>
    <mergeCell ref="A43:D43"/>
    <mergeCell ref="A63:E63"/>
    <mergeCell ref="A83:D83"/>
    <mergeCell ref="AE83:AE88"/>
    <mergeCell ref="AP83:AP88"/>
    <mergeCell ref="O84:T84"/>
    <mergeCell ref="O85:T85"/>
    <mergeCell ref="Z85:AD85"/>
    <mergeCell ref="AK85:AO85"/>
    <mergeCell ref="O86:T86"/>
    <mergeCell ref="Z86:AD86"/>
    <mergeCell ref="AK86:AO86"/>
    <mergeCell ref="O87:T87"/>
    <mergeCell ref="Z87:AD87"/>
    <mergeCell ref="AK87:AO87"/>
    <mergeCell ref="Z88:AD88"/>
    <mergeCell ref="AK88:AO88"/>
    <mergeCell ref="X69:AD69"/>
    <mergeCell ref="AI69:AO69"/>
    <mergeCell ref="AS71:AT71"/>
    <mergeCell ref="A73:D73"/>
    <mergeCell ref="AE73:AE78"/>
    <mergeCell ref="AP73:AP78"/>
    <mergeCell ref="O74:T74"/>
    <mergeCell ref="O75:T75"/>
    <mergeCell ref="Z75:AD75"/>
    <mergeCell ref="AK75:AO75"/>
    <mergeCell ref="O76:T76"/>
    <mergeCell ref="Z76:AD76"/>
    <mergeCell ref="AK76:AO76"/>
    <mergeCell ref="O77:T77"/>
    <mergeCell ref="Z77:AD77"/>
    <mergeCell ref="AK77:AO77"/>
    <mergeCell ref="Z78:AD78"/>
    <mergeCell ref="AK78:AO78"/>
    <mergeCell ref="AE63:AE68"/>
    <mergeCell ref="AP63:AP68"/>
    <mergeCell ref="O64:T64"/>
    <mergeCell ref="O65:T65"/>
    <mergeCell ref="Z65:AD65"/>
    <mergeCell ref="AK65:AO65"/>
    <mergeCell ref="O66:T66"/>
    <mergeCell ref="Z66:AD66"/>
    <mergeCell ref="AK66:AO66"/>
    <mergeCell ref="O67:T67"/>
    <mergeCell ref="Z67:AD67"/>
    <mergeCell ref="AK67:AO67"/>
    <mergeCell ref="Z68:AD68"/>
    <mergeCell ref="AK68:AO68"/>
    <mergeCell ref="A53:D53"/>
    <mergeCell ref="M1:R1"/>
    <mergeCell ref="Z58:AD58"/>
    <mergeCell ref="AK58:AO58"/>
    <mergeCell ref="X59:AD59"/>
    <mergeCell ref="AI59:AO59"/>
    <mergeCell ref="AS61:AT61"/>
    <mergeCell ref="X49:AD49"/>
    <mergeCell ref="AI49:AO49"/>
    <mergeCell ref="AS51:AT51"/>
    <mergeCell ref="AE53:AE58"/>
    <mergeCell ref="AP53:AP58"/>
    <mergeCell ref="O54:T54"/>
    <mergeCell ref="O55:T55"/>
    <mergeCell ref="Z55:AD55"/>
    <mergeCell ref="AK55:AO55"/>
    <mergeCell ref="O56:T56"/>
    <mergeCell ref="Z56:AD56"/>
    <mergeCell ref="AK56:AO56"/>
    <mergeCell ref="O57:T57"/>
    <mergeCell ref="Z57:AD57"/>
    <mergeCell ref="AK57:AO57"/>
    <mergeCell ref="AP43:AP48"/>
    <mergeCell ref="O44:T44"/>
    <mergeCell ref="O45:T45"/>
    <mergeCell ref="Z45:AD45"/>
    <mergeCell ref="AK45:AO45"/>
    <mergeCell ref="O46:T46"/>
    <mergeCell ref="Z46:AD46"/>
    <mergeCell ref="AK46:AO46"/>
    <mergeCell ref="O47:T47"/>
    <mergeCell ref="Z47:AD47"/>
    <mergeCell ref="AK47:AO47"/>
    <mergeCell ref="Z48:AD48"/>
    <mergeCell ref="AK48:AO48"/>
    <mergeCell ref="O6:T6"/>
    <mergeCell ref="O7:T7"/>
    <mergeCell ref="M2:U2"/>
    <mergeCell ref="AE43:AE48"/>
    <mergeCell ref="A3:C3"/>
    <mergeCell ref="F1:L1"/>
    <mergeCell ref="A2:I2"/>
    <mergeCell ref="O4:T4"/>
    <mergeCell ref="O5:T5"/>
    <mergeCell ref="AE3:AE8"/>
    <mergeCell ref="X2:AG2"/>
    <mergeCell ref="AI2:AR2"/>
    <mergeCell ref="AP3:AP8"/>
    <mergeCell ref="AK5:AO5"/>
    <mergeCell ref="AK6:AO6"/>
    <mergeCell ref="AK7:AO7"/>
    <mergeCell ref="AK8:AO8"/>
    <mergeCell ref="Z5:AD5"/>
    <mergeCell ref="Z6:AD6"/>
    <mergeCell ref="Z7:AD7"/>
    <mergeCell ref="Z8:AD8"/>
    <mergeCell ref="AI9:AO9"/>
    <mergeCell ref="AS11:AT11"/>
    <mergeCell ref="A13:C13"/>
    <mergeCell ref="O14:T14"/>
    <mergeCell ref="O15:T15"/>
    <mergeCell ref="Z15:AD15"/>
    <mergeCell ref="AK15:AO15"/>
    <mergeCell ref="X9:AD9"/>
    <mergeCell ref="O16:T16"/>
    <mergeCell ref="Z16:AD16"/>
    <mergeCell ref="AK16:AO16"/>
    <mergeCell ref="O17:T17"/>
    <mergeCell ref="Z17:AD17"/>
    <mergeCell ref="AK17:AO17"/>
    <mergeCell ref="Z18:AD18"/>
    <mergeCell ref="AK18:AO18"/>
    <mergeCell ref="X19:AD19"/>
    <mergeCell ref="AI19:AO19"/>
    <mergeCell ref="AS21:AT21"/>
    <mergeCell ref="AE13:AE18"/>
    <mergeCell ref="AP13:AP18"/>
    <mergeCell ref="X29:AD29"/>
    <mergeCell ref="AI29:AO29"/>
    <mergeCell ref="A23:C23"/>
    <mergeCell ref="AE23:AE28"/>
    <mergeCell ref="AP23:AP28"/>
    <mergeCell ref="O24:T24"/>
    <mergeCell ref="O25:T25"/>
    <mergeCell ref="Z25:AD25"/>
    <mergeCell ref="AK25:AO25"/>
    <mergeCell ref="O26:T26"/>
    <mergeCell ref="Z26:AD26"/>
    <mergeCell ref="AK26:AO26"/>
    <mergeCell ref="O27:T27"/>
    <mergeCell ref="Z27:AD27"/>
    <mergeCell ref="AK27:AO27"/>
    <mergeCell ref="Z28:AD28"/>
    <mergeCell ref="AK28:AO28"/>
    <mergeCell ref="AS31:AT31"/>
    <mergeCell ref="A33:C33"/>
    <mergeCell ref="AE33:AE38"/>
    <mergeCell ref="AP33:AP38"/>
    <mergeCell ref="O34:T34"/>
    <mergeCell ref="O35:T35"/>
    <mergeCell ref="Z35:AD35"/>
    <mergeCell ref="AK35:AO35"/>
    <mergeCell ref="O36:T36"/>
    <mergeCell ref="Z36:AD36"/>
    <mergeCell ref="X39:AD39"/>
    <mergeCell ref="AI39:AO39"/>
    <mergeCell ref="AS41:AT41"/>
    <mergeCell ref="AK36:AO36"/>
    <mergeCell ref="O37:T37"/>
    <mergeCell ref="Z37:AD37"/>
    <mergeCell ref="AK37:AO37"/>
    <mergeCell ref="Z38:AD38"/>
    <mergeCell ref="AK38:AO3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1"/>
  <sheetViews>
    <sheetView topLeftCell="S7" workbookViewId="0">
      <selection activeCell="AK21" sqref="AK21"/>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1" width="6.5703125" style="114" customWidth="1"/>
    <col min="12" max="12" width="4.140625" customWidth="1"/>
    <col min="14" max="14" width="7.140625" customWidth="1"/>
    <col min="20" max="20" width="12" customWidth="1"/>
    <col min="22" max="22" width="9.140625" style="114"/>
    <col min="23" max="23" width="4.28515625" customWidth="1"/>
    <col min="33" max="33" width="9.140625" style="114"/>
  </cols>
  <sheetData>
    <row r="1" spans="1:37" ht="18" customHeight="1" x14ac:dyDescent="0.2">
      <c r="F1" s="406" t="s">
        <v>164</v>
      </c>
      <c r="G1" s="406"/>
      <c r="H1" s="406"/>
      <c r="I1" s="406"/>
      <c r="J1" s="406"/>
      <c r="K1" s="406"/>
      <c r="L1" s="406"/>
      <c r="M1" s="412" t="s">
        <v>165</v>
      </c>
      <c r="N1" s="412"/>
      <c r="O1" s="412"/>
      <c r="P1" s="412"/>
      <c r="Q1" s="412"/>
      <c r="R1" s="412"/>
      <c r="S1" s="412"/>
    </row>
    <row r="2" spans="1:37" ht="18" customHeight="1" x14ac:dyDescent="0.2">
      <c r="A2" s="405" t="s">
        <v>172</v>
      </c>
      <c r="B2" s="407"/>
      <c r="C2" s="407"/>
      <c r="D2" s="407"/>
      <c r="E2" s="407"/>
      <c r="F2" s="407"/>
      <c r="G2" s="407"/>
      <c r="H2" s="407"/>
      <c r="I2" s="407"/>
      <c r="J2" s="73"/>
      <c r="K2" s="116"/>
      <c r="L2" s="88"/>
      <c r="M2" s="405" t="s">
        <v>169</v>
      </c>
      <c r="N2" s="405"/>
      <c r="O2" s="405"/>
      <c r="P2" s="405"/>
      <c r="Q2" s="405"/>
      <c r="R2" s="405"/>
      <c r="S2" s="405"/>
      <c r="T2" s="405"/>
      <c r="U2" s="405"/>
      <c r="X2" s="405" t="s">
        <v>185</v>
      </c>
      <c r="Y2" s="405"/>
      <c r="Z2" s="405"/>
      <c r="AA2" s="405"/>
      <c r="AB2" s="405"/>
      <c r="AC2" s="405"/>
      <c r="AD2" s="405"/>
      <c r="AE2" s="405"/>
      <c r="AF2" s="405"/>
    </row>
    <row r="3" spans="1:37" ht="18" customHeight="1" x14ac:dyDescent="0.2">
      <c r="A3" s="398" t="str">
        <f>Criteria1.1.1!D6</f>
        <v>Justice Sector</v>
      </c>
      <c r="B3" s="386"/>
      <c r="C3" s="386"/>
      <c r="D3" s="73"/>
      <c r="E3" s="73"/>
      <c r="F3" s="73"/>
      <c r="G3" s="73"/>
      <c r="H3" s="73"/>
      <c r="I3" s="73"/>
      <c r="J3" s="73"/>
      <c r="K3" s="116"/>
      <c r="L3" s="88"/>
      <c r="M3" s="72"/>
      <c r="N3" s="72" t="s">
        <v>19</v>
      </c>
      <c r="O3" s="72"/>
      <c r="P3" s="416"/>
      <c r="Q3" s="416"/>
      <c r="R3" s="416"/>
      <c r="S3" s="416"/>
      <c r="T3" s="72"/>
      <c r="U3" s="72"/>
      <c r="X3" s="72"/>
      <c r="Y3" s="72" t="s">
        <v>19</v>
      </c>
      <c r="Z3" s="72"/>
      <c r="AA3" s="416"/>
      <c r="AB3" s="416"/>
      <c r="AC3" s="416"/>
      <c r="AD3" s="416"/>
      <c r="AE3" s="72"/>
      <c r="AF3" s="72"/>
    </row>
    <row r="4" spans="1:37" ht="18" customHeight="1" x14ac:dyDescent="0.2">
      <c r="A4" s="50"/>
      <c r="B4" s="61" t="s">
        <v>130</v>
      </c>
      <c r="C4" s="59">
        <v>4</v>
      </c>
      <c r="D4" s="397" t="s">
        <v>174</v>
      </c>
      <c r="E4" s="397"/>
      <c r="F4" s="397"/>
      <c r="G4" s="397"/>
      <c r="H4" s="397"/>
      <c r="I4" s="397"/>
      <c r="J4" s="88"/>
      <c r="K4" s="117"/>
      <c r="L4" s="88"/>
      <c r="M4" s="59" t="s">
        <v>142</v>
      </c>
      <c r="N4" s="59">
        <v>4</v>
      </c>
      <c r="O4" s="397" t="s">
        <v>179</v>
      </c>
      <c r="P4" s="397"/>
      <c r="Q4" s="397"/>
      <c r="R4" s="397"/>
      <c r="S4" s="397"/>
      <c r="T4" s="397"/>
      <c r="X4" s="59" t="s">
        <v>188</v>
      </c>
      <c r="Y4" s="59">
        <v>4</v>
      </c>
      <c r="Z4" s="397" t="s">
        <v>455</v>
      </c>
      <c r="AA4" s="397"/>
      <c r="AB4" s="397"/>
      <c r="AC4" s="397"/>
      <c r="AD4" s="397"/>
      <c r="AE4" s="397"/>
    </row>
    <row r="5" spans="1:37" ht="18" customHeight="1" x14ac:dyDescent="0.2">
      <c r="B5" s="61" t="s">
        <v>131</v>
      </c>
      <c r="C5" s="59">
        <v>3</v>
      </c>
      <c r="D5" s="397" t="s">
        <v>175</v>
      </c>
      <c r="E5" s="397"/>
      <c r="F5" s="397"/>
      <c r="G5" s="397"/>
      <c r="H5" s="397"/>
      <c r="I5" s="397"/>
      <c r="J5" s="88"/>
      <c r="K5" s="117"/>
      <c r="L5" s="88"/>
      <c r="M5" s="59">
        <v>3</v>
      </c>
      <c r="N5" s="59">
        <v>3</v>
      </c>
      <c r="O5" s="397" t="s">
        <v>181</v>
      </c>
      <c r="P5" s="397"/>
      <c r="Q5" s="397"/>
      <c r="R5" s="397"/>
      <c r="S5" s="397"/>
      <c r="T5" s="397"/>
      <c r="X5" s="59" t="s">
        <v>130</v>
      </c>
      <c r="Y5" s="59">
        <v>3</v>
      </c>
      <c r="Z5" s="397" t="s">
        <v>191</v>
      </c>
      <c r="AA5" s="397"/>
      <c r="AB5" s="397"/>
      <c r="AC5" s="397"/>
      <c r="AD5" s="397"/>
      <c r="AE5" s="397"/>
    </row>
    <row r="6" spans="1:37" x14ac:dyDescent="0.2">
      <c r="B6" s="61" t="s">
        <v>73</v>
      </c>
      <c r="C6" s="59">
        <v>2</v>
      </c>
      <c r="D6" s="397" t="s">
        <v>176</v>
      </c>
      <c r="E6" s="397"/>
      <c r="F6" s="397"/>
      <c r="G6" s="397"/>
      <c r="H6" s="397"/>
      <c r="I6" s="397"/>
      <c r="M6" s="59">
        <v>2</v>
      </c>
      <c r="N6" s="59">
        <v>2</v>
      </c>
      <c r="O6" s="397" t="s">
        <v>183</v>
      </c>
      <c r="P6" s="397"/>
      <c r="Q6" s="397"/>
      <c r="R6" s="397"/>
      <c r="S6" s="397"/>
      <c r="T6" s="397"/>
      <c r="X6" s="59" t="s">
        <v>189</v>
      </c>
      <c r="Y6" s="59">
        <v>2</v>
      </c>
      <c r="Z6" s="397" t="s">
        <v>190</v>
      </c>
      <c r="AA6" s="397"/>
      <c r="AB6" s="397"/>
      <c r="AC6" s="397"/>
      <c r="AD6" s="397"/>
      <c r="AE6" s="397"/>
    </row>
    <row r="7" spans="1:37" x14ac:dyDescent="0.2">
      <c r="B7" s="61" t="s">
        <v>134</v>
      </c>
      <c r="C7" s="59">
        <v>1</v>
      </c>
      <c r="D7" s="397" t="s">
        <v>178</v>
      </c>
      <c r="E7" s="397"/>
      <c r="F7" s="397"/>
      <c r="G7" s="397"/>
      <c r="H7" s="397"/>
      <c r="I7" s="397"/>
      <c r="M7" s="59">
        <v>1</v>
      </c>
      <c r="N7" s="59">
        <v>1</v>
      </c>
      <c r="O7" s="397" t="s">
        <v>182</v>
      </c>
      <c r="P7" s="397"/>
      <c r="Q7" s="397"/>
      <c r="R7" s="397"/>
      <c r="S7" s="397"/>
      <c r="T7" s="397"/>
      <c r="X7" s="59" t="s">
        <v>134</v>
      </c>
      <c r="Y7" s="59">
        <v>1</v>
      </c>
      <c r="Z7" s="397" t="s">
        <v>456</v>
      </c>
      <c r="AA7" s="397"/>
      <c r="AB7" s="397"/>
      <c r="AC7" s="397"/>
      <c r="AD7" s="397"/>
      <c r="AE7" s="397"/>
    </row>
    <row r="8" spans="1:37" ht="12.75" customHeight="1" x14ac:dyDescent="0.2">
      <c r="C8" s="84">
        <v>0</v>
      </c>
      <c r="D8" s="397" t="s">
        <v>177</v>
      </c>
      <c r="E8" s="397"/>
      <c r="F8" s="397"/>
      <c r="G8" s="397"/>
      <c r="H8" s="397"/>
      <c r="I8" s="397"/>
      <c r="N8">
        <v>0</v>
      </c>
      <c r="O8" s="397" t="s">
        <v>180</v>
      </c>
      <c r="P8" s="397" t="s">
        <v>180</v>
      </c>
      <c r="Q8" s="397"/>
      <c r="R8" s="397"/>
      <c r="S8" s="397"/>
      <c r="T8" s="397"/>
      <c r="X8" t="s">
        <v>124</v>
      </c>
      <c r="Y8">
        <v>0</v>
      </c>
      <c r="Z8" s="397" t="s">
        <v>457</v>
      </c>
      <c r="AA8" s="397" t="s">
        <v>180</v>
      </c>
      <c r="AB8" s="397"/>
      <c r="AC8" s="397"/>
      <c r="AD8" s="397"/>
      <c r="AE8" s="397"/>
    </row>
    <row r="9" spans="1:37" ht="42.75" customHeight="1" x14ac:dyDescent="0.2">
      <c r="M9" s="417" t="s">
        <v>454</v>
      </c>
      <c r="N9" s="418"/>
      <c r="O9" s="418"/>
      <c r="P9" s="418"/>
      <c r="Q9" s="418"/>
      <c r="R9" s="418"/>
      <c r="S9" s="418"/>
      <c r="T9" s="418"/>
      <c r="U9" s="418"/>
    </row>
    <row r="10" spans="1:37" x14ac:dyDescent="0.2">
      <c r="A10" s="50" t="s">
        <v>123</v>
      </c>
      <c r="B10" s="86" t="s">
        <v>167</v>
      </c>
      <c r="C10" s="87" t="s">
        <v>173</v>
      </c>
      <c r="G10" s="50"/>
      <c r="I10" s="90" t="str">
        <f>B10</f>
        <v>1.3.1.1</v>
      </c>
      <c r="J10" s="50" t="s">
        <v>79</v>
      </c>
      <c r="K10" s="115" t="s">
        <v>3</v>
      </c>
      <c r="M10" s="50" t="s">
        <v>123</v>
      </c>
      <c r="N10" s="50" t="s">
        <v>168</v>
      </c>
      <c r="O10" s="89" t="s">
        <v>170</v>
      </c>
      <c r="T10" s="90" t="s">
        <v>171</v>
      </c>
      <c r="U10" s="50" t="s">
        <v>79</v>
      </c>
      <c r="V10" s="115" t="s">
        <v>3</v>
      </c>
      <c r="X10" s="50" t="s">
        <v>123</v>
      </c>
      <c r="Y10" s="50" t="s">
        <v>184</v>
      </c>
      <c r="Z10" s="89" t="s">
        <v>186</v>
      </c>
      <c r="AD10" t="s">
        <v>19</v>
      </c>
      <c r="AE10" s="90" t="str">
        <f>Y10</f>
        <v>1.3.2</v>
      </c>
      <c r="AF10" s="50" t="s">
        <v>79</v>
      </c>
      <c r="AG10" s="115" t="s">
        <v>3</v>
      </c>
    </row>
    <row r="11" spans="1:37" x14ac:dyDescent="0.2">
      <c r="G11" s="50"/>
      <c r="I11" s="62">
        <v>0</v>
      </c>
      <c r="J11" s="81">
        <v>0.25</v>
      </c>
      <c r="K11" s="114">
        <f>I11*J11</f>
        <v>0</v>
      </c>
      <c r="O11" s="89"/>
      <c r="T11" s="62">
        <v>0</v>
      </c>
      <c r="U11" s="81">
        <v>0.25</v>
      </c>
      <c r="V11" s="114">
        <f>T11*U11</f>
        <v>0</v>
      </c>
      <c r="Z11" s="89" t="s">
        <v>187</v>
      </c>
      <c r="AE11" s="62">
        <v>4</v>
      </c>
      <c r="AF11" s="81">
        <v>0.5</v>
      </c>
      <c r="AG11" s="114">
        <f>AE11*AF11</f>
        <v>2</v>
      </c>
      <c r="AI11" s="357" t="s">
        <v>192</v>
      </c>
      <c r="AJ11" s="379"/>
      <c r="AK11" s="101">
        <f>K11+V11+AG11</f>
        <v>2</v>
      </c>
    </row>
    <row r="13" spans="1:37" ht="18" customHeight="1" x14ac:dyDescent="0.2">
      <c r="A13" s="398" t="str">
        <f>Criteria1.1.1!D14</f>
        <v>Home Affiars</v>
      </c>
      <c r="B13" s="386"/>
      <c r="C13" s="386"/>
      <c r="D13" s="73"/>
      <c r="E13" s="73"/>
      <c r="F13" s="73"/>
      <c r="G13" s="73"/>
      <c r="H13" s="73"/>
      <c r="I13" s="73"/>
      <c r="J13" s="73"/>
      <c r="K13" s="116"/>
      <c r="L13" s="108"/>
      <c r="M13" s="72"/>
      <c r="N13" s="72" t="s">
        <v>19</v>
      </c>
      <c r="O13" s="72"/>
      <c r="P13" s="416"/>
      <c r="Q13" s="416"/>
      <c r="R13" s="416"/>
      <c r="S13" s="416"/>
      <c r="T13" s="72"/>
      <c r="U13" s="72"/>
      <c r="X13" s="72"/>
      <c r="Y13" s="72" t="s">
        <v>19</v>
      </c>
      <c r="Z13" s="72"/>
      <c r="AA13" s="416"/>
      <c r="AB13" s="416"/>
      <c r="AC13" s="416"/>
      <c r="AD13" s="416"/>
      <c r="AE13" s="72"/>
      <c r="AF13" s="72"/>
    </row>
    <row r="14" spans="1:37" ht="18" customHeight="1" x14ac:dyDescent="0.2">
      <c r="A14" s="50"/>
      <c r="B14" s="61" t="s">
        <v>130</v>
      </c>
      <c r="C14" s="59">
        <v>4</v>
      </c>
      <c r="D14" s="397" t="s">
        <v>174</v>
      </c>
      <c r="E14" s="397"/>
      <c r="F14" s="397"/>
      <c r="G14" s="397"/>
      <c r="H14" s="397"/>
      <c r="I14" s="397"/>
      <c r="J14" s="108"/>
      <c r="K14" s="117"/>
      <c r="L14" s="108"/>
      <c r="M14" s="59" t="s">
        <v>142</v>
      </c>
      <c r="N14" s="59">
        <v>4</v>
      </c>
      <c r="O14" s="397" t="s">
        <v>179</v>
      </c>
      <c r="P14" s="397"/>
      <c r="Q14" s="397"/>
      <c r="R14" s="397"/>
      <c r="S14" s="397"/>
      <c r="T14" s="397"/>
      <c r="X14" s="59" t="s">
        <v>188</v>
      </c>
      <c r="Y14" s="59">
        <v>4</v>
      </c>
      <c r="Z14" s="397" t="str">
        <f>Z4</f>
        <v>Approved at Parlament/Government level</v>
      </c>
      <c r="AA14" s="397"/>
      <c r="AB14" s="397"/>
      <c r="AC14" s="397"/>
      <c r="AD14" s="397"/>
      <c r="AE14" s="397"/>
    </row>
    <row r="15" spans="1:37" ht="18" customHeight="1" x14ac:dyDescent="0.2">
      <c r="B15" s="61" t="s">
        <v>131</v>
      </c>
      <c r="C15" s="59">
        <v>3</v>
      </c>
      <c r="D15" s="397" t="s">
        <v>175</v>
      </c>
      <c r="E15" s="397"/>
      <c r="F15" s="397"/>
      <c r="G15" s="397"/>
      <c r="H15" s="397"/>
      <c r="I15" s="397"/>
      <c r="J15" s="108"/>
      <c r="K15" s="117"/>
      <c r="L15" s="108"/>
      <c r="M15" s="59">
        <v>3</v>
      </c>
      <c r="N15" s="59">
        <v>3</v>
      </c>
      <c r="O15" s="397" t="s">
        <v>181</v>
      </c>
      <c r="P15" s="397"/>
      <c r="Q15" s="397"/>
      <c r="R15" s="397"/>
      <c r="S15" s="397"/>
      <c r="T15" s="397"/>
      <c r="X15" s="59" t="s">
        <v>130</v>
      </c>
      <c r="Y15" s="59">
        <v>3</v>
      </c>
      <c r="Z15" s="397" t="str">
        <f t="shared" ref="Z15:Z18" si="0">Z5</f>
        <v>Approved at Ministry level</v>
      </c>
      <c r="AA15" s="397"/>
      <c r="AB15" s="397"/>
      <c r="AC15" s="397"/>
      <c r="AD15" s="397"/>
      <c r="AE15" s="397"/>
    </row>
    <row r="16" spans="1:37" x14ac:dyDescent="0.2">
      <c r="B16" s="61" t="s">
        <v>73</v>
      </c>
      <c r="C16" s="59">
        <v>2</v>
      </c>
      <c r="D16" s="397" t="s">
        <v>176</v>
      </c>
      <c r="E16" s="397"/>
      <c r="F16" s="397"/>
      <c r="G16" s="397"/>
      <c r="H16" s="397"/>
      <c r="I16" s="397"/>
      <c r="M16" s="59">
        <v>2</v>
      </c>
      <c r="N16" s="59">
        <v>2</v>
      </c>
      <c r="O16" s="397" t="s">
        <v>183</v>
      </c>
      <c r="P16" s="397"/>
      <c r="Q16" s="397"/>
      <c r="R16" s="397"/>
      <c r="S16" s="397"/>
      <c r="T16" s="397"/>
      <c r="X16" s="59" t="s">
        <v>189</v>
      </c>
      <c r="Y16" s="59">
        <v>2</v>
      </c>
      <c r="Z16" s="397" t="str">
        <f t="shared" si="0"/>
        <v>Approved at Department level</v>
      </c>
      <c r="AA16" s="397"/>
      <c r="AB16" s="397"/>
      <c r="AC16" s="397"/>
      <c r="AD16" s="397"/>
      <c r="AE16" s="397"/>
    </row>
    <row r="17" spans="1:37" x14ac:dyDescent="0.2">
      <c r="B17" s="61" t="s">
        <v>134</v>
      </c>
      <c r="C17" s="59">
        <v>1</v>
      </c>
      <c r="D17" s="397" t="s">
        <v>178</v>
      </c>
      <c r="E17" s="397"/>
      <c r="F17" s="397"/>
      <c r="G17" s="397"/>
      <c r="H17" s="397"/>
      <c r="I17" s="397"/>
      <c r="M17" s="59">
        <v>1</v>
      </c>
      <c r="N17" s="59">
        <v>1</v>
      </c>
      <c r="O17" s="397" t="s">
        <v>182</v>
      </c>
      <c r="P17" s="397"/>
      <c r="Q17" s="397"/>
      <c r="R17" s="397"/>
      <c r="S17" s="397"/>
      <c r="T17" s="397"/>
      <c r="X17" s="59" t="s">
        <v>134</v>
      </c>
      <c r="Y17" s="59">
        <v>1</v>
      </c>
      <c r="Z17" s="397" t="str">
        <f t="shared" si="0"/>
        <v>In the preparation/approval at Department level</v>
      </c>
      <c r="AA17" s="397"/>
      <c r="AB17" s="397"/>
      <c r="AC17" s="397"/>
      <c r="AD17" s="397"/>
      <c r="AE17" s="397"/>
    </row>
    <row r="18" spans="1:37" ht="12.75" customHeight="1" x14ac:dyDescent="0.2">
      <c r="C18" s="106">
        <v>0</v>
      </c>
      <c r="D18" s="397" t="s">
        <v>177</v>
      </c>
      <c r="E18" s="397"/>
      <c r="F18" s="397"/>
      <c r="G18" s="397"/>
      <c r="H18" s="397"/>
      <c r="I18" s="397"/>
      <c r="N18">
        <v>0</v>
      </c>
      <c r="O18" s="397" t="s">
        <v>180</v>
      </c>
      <c r="P18" s="397" t="s">
        <v>180</v>
      </c>
      <c r="Q18" s="397"/>
      <c r="R18" s="397"/>
      <c r="S18" s="397"/>
      <c r="T18" s="397"/>
      <c r="X18" t="s">
        <v>124</v>
      </c>
      <c r="Y18">
        <v>0</v>
      </c>
      <c r="Z18" s="397" t="str">
        <f t="shared" si="0"/>
        <v>No draft or very preliminary preparation</v>
      </c>
      <c r="AA18" s="397"/>
      <c r="AB18" s="397"/>
      <c r="AC18" s="397"/>
      <c r="AD18" s="397"/>
      <c r="AE18" s="397"/>
    </row>
    <row r="19" spans="1:37" ht="42.75" customHeight="1" x14ac:dyDescent="0.2">
      <c r="M19" s="417" t="s">
        <v>454</v>
      </c>
      <c r="N19" s="418"/>
      <c r="O19" s="418"/>
      <c r="P19" s="418"/>
      <c r="Q19" s="418"/>
      <c r="R19" s="418"/>
      <c r="S19" s="418"/>
      <c r="T19" s="418"/>
      <c r="U19" s="418"/>
    </row>
    <row r="20" spans="1:37" x14ac:dyDescent="0.2">
      <c r="A20" s="50" t="s">
        <v>123</v>
      </c>
      <c r="B20" s="86" t="s">
        <v>167</v>
      </c>
      <c r="C20" s="87" t="s">
        <v>173</v>
      </c>
      <c r="G20" s="50"/>
      <c r="I20" s="90" t="str">
        <f>B20</f>
        <v>1.3.1.1</v>
      </c>
      <c r="J20" s="50" t="s">
        <v>79</v>
      </c>
      <c r="K20" s="115" t="s">
        <v>3</v>
      </c>
      <c r="M20" s="50" t="s">
        <v>123</v>
      </c>
      <c r="N20" s="50" t="s">
        <v>168</v>
      </c>
      <c r="O20" s="89" t="s">
        <v>170</v>
      </c>
      <c r="T20" s="90" t="s">
        <v>171</v>
      </c>
      <c r="U20" s="50" t="s">
        <v>79</v>
      </c>
      <c r="V20" s="115" t="s">
        <v>3</v>
      </c>
      <c r="X20" s="50" t="s">
        <v>123</v>
      </c>
      <c r="Y20" s="50" t="s">
        <v>184</v>
      </c>
      <c r="Z20" s="89" t="s">
        <v>186</v>
      </c>
      <c r="AD20" t="s">
        <v>19</v>
      </c>
      <c r="AE20" s="90" t="str">
        <f>Y20</f>
        <v>1.3.2</v>
      </c>
      <c r="AF20" s="50" t="s">
        <v>79</v>
      </c>
      <c r="AG20" s="115" t="s">
        <v>3</v>
      </c>
    </row>
    <row r="21" spans="1:37" x14ac:dyDescent="0.2">
      <c r="G21" s="50"/>
      <c r="I21" s="62">
        <v>0</v>
      </c>
      <c r="J21" s="81">
        <v>0.25</v>
      </c>
      <c r="K21" s="114">
        <f>I21*J21</f>
        <v>0</v>
      </c>
      <c r="O21" s="89"/>
      <c r="T21" s="62">
        <v>0</v>
      </c>
      <c r="U21" s="81">
        <v>0.25</v>
      </c>
      <c r="V21" s="114">
        <f>T21*U21</f>
        <v>0</v>
      </c>
      <c r="Z21" s="89" t="s">
        <v>187</v>
      </c>
      <c r="AE21" s="62">
        <v>0</v>
      </c>
      <c r="AF21" s="81">
        <v>0.5</v>
      </c>
      <c r="AG21" s="114">
        <f>AE21*AF21</f>
        <v>0</v>
      </c>
      <c r="AI21" s="357" t="s">
        <v>192</v>
      </c>
      <c r="AJ21" s="379"/>
      <c r="AK21" s="101">
        <f>K21+V21+AG21</f>
        <v>0</v>
      </c>
    </row>
    <row r="23" spans="1:37" ht="18" customHeight="1" x14ac:dyDescent="0.2">
      <c r="A23" s="413" t="str">
        <f>Criteria1.1.1!D27</f>
        <v>Public Administration Reform Sector</v>
      </c>
      <c r="B23" s="411"/>
      <c r="C23" s="411"/>
      <c r="D23" s="411"/>
      <c r="E23" s="73"/>
      <c r="F23" s="73"/>
      <c r="G23" s="73"/>
      <c r="H23" s="73"/>
      <c r="I23" s="73"/>
      <c r="J23" s="73"/>
      <c r="K23" s="116"/>
      <c r="L23" s="108"/>
      <c r="M23" s="72"/>
      <c r="N23" s="72" t="s">
        <v>19</v>
      </c>
      <c r="O23" s="72"/>
      <c r="P23" s="416"/>
      <c r="Q23" s="416"/>
      <c r="R23" s="416"/>
      <c r="S23" s="416"/>
      <c r="T23" s="72"/>
      <c r="U23" s="72"/>
      <c r="X23" s="72"/>
      <c r="Y23" s="72" t="s">
        <v>19</v>
      </c>
      <c r="Z23" s="72"/>
      <c r="AA23" s="416"/>
      <c r="AB23" s="416"/>
      <c r="AC23" s="416"/>
      <c r="AD23" s="416"/>
      <c r="AE23" s="72"/>
      <c r="AF23" s="72"/>
    </row>
    <row r="24" spans="1:37" ht="18" customHeight="1" x14ac:dyDescent="0.2">
      <c r="A24" s="50"/>
      <c r="B24" s="61" t="s">
        <v>130</v>
      </c>
      <c r="C24" s="59">
        <v>4</v>
      </c>
      <c r="D24" s="397" t="s">
        <v>174</v>
      </c>
      <c r="E24" s="397"/>
      <c r="F24" s="397"/>
      <c r="G24" s="397"/>
      <c r="H24" s="397"/>
      <c r="I24" s="397"/>
      <c r="J24" s="108"/>
      <c r="K24" s="117"/>
      <c r="L24" s="108"/>
      <c r="M24" s="59" t="s">
        <v>142</v>
      </c>
      <c r="N24" s="59">
        <v>4</v>
      </c>
      <c r="O24" s="397" t="s">
        <v>179</v>
      </c>
      <c r="P24" s="397"/>
      <c r="Q24" s="397"/>
      <c r="R24" s="397"/>
      <c r="S24" s="397"/>
      <c r="T24" s="397"/>
      <c r="X24" s="59" t="s">
        <v>188</v>
      </c>
      <c r="Y24" s="59">
        <v>4</v>
      </c>
      <c r="Z24" s="397" t="str">
        <f>Z14</f>
        <v>Approved at Parlament/Government level</v>
      </c>
      <c r="AA24" s="397"/>
      <c r="AB24" s="397"/>
      <c r="AC24" s="397"/>
      <c r="AD24" s="397"/>
      <c r="AE24" s="397"/>
    </row>
    <row r="25" spans="1:37" ht="18" customHeight="1" x14ac:dyDescent="0.2">
      <c r="B25" s="61" t="s">
        <v>131</v>
      </c>
      <c r="C25" s="59">
        <v>3</v>
      </c>
      <c r="D25" s="397" t="s">
        <v>175</v>
      </c>
      <c r="E25" s="397"/>
      <c r="F25" s="397"/>
      <c r="G25" s="397"/>
      <c r="H25" s="397"/>
      <c r="I25" s="397"/>
      <c r="J25" s="108"/>
      <c r="K25" s="117"/>
      <c r="L25" s="108"/>
      <c r="M25" s="59">
        <v>3</v>
      </c>
      <c r="N25" s="59">
        <v>3</v>
      </c>
      <c r="O25" s="397" t="s">
        <v>181</v>
      </c>
      <c r="P25" s="397"/>
      <c r="Q25" s="397"/>
      <c r="R25" s="397"/>
      <c r="S25" s="397"/>
      <c r="T25" s="397"/>
      <c r="X25" s="59" t="s">
        <v>130</v>
      </c>
      <c r="Y25" s="59">
        <v>3</v>
      </c>
      <c r="Z25" s="397" t="str">
        <f t="shared" ref="Z25:Z28" si="1">Z15</f>
        <v>Approved at Ministry level</v>
      </c>
      <c r="AA25" s="397"/>
      <c r="AB25" s="397"/>
      <c r="AC25" s="397"/>
      <c r="AD25" s="397"/>
      <c r="AE25" s="397"/>
    </row>
    <row r="26" spans="1:37" x14ac:dyDescent="0.2">
      <c r="B26" s="61" t="s">
        <v>73</v>
      </c>
      <c r="C26" s="59">
        <v>2</v>
      </c>
      <c r="D26" s="397" t="s">
        <v>176</v>
      </c>
      <c r="E26" s="397"/>
      <c r="F26" s="397"/>
      <c r="G26" s="397"/>
      <c r="H26" s="397"/>
      <c r="I26" s="397"/>
      <c r="M26" s="59">
        <v>2</v>
      </c>
      <c r="N26" s="59">
        <v>2</v>
      </c>
      <c r="O26" s="397" t="s">
        <v>183</v>
      </c>
      <c r="P26" s="397"/>
      <c r="Q26" s="397"/>
      <c r="R26" s="397"/>
      <c r="S26" s="397"/>
      <c r="T26" s="397"/>
      <c r="X26" s="59" t="s">
        <v>189</v>
      </c>
      <c r="Y26" s="59">
        <v>2</v>
      </c>
      <c r="Z26" s="397" t="str">
        <f t="shared" si="1"/>
        <v>Approved at Department level</v>
      </c>
      <c r="AA26" s="397"/>
      <c r="AB26" s="397"/>
      <c r="AC26" s="397"/>
      <c r="AD26" s="397"/>
      <c r="AE26" s="397"/>
    </row>
    <row r="27" spans="1:37" x14ac:dyDescent="0.2">
      <c r="B27" s="61" t="s">
        <v>134</v>
      </c>
      <c r="C27" s="59">
        <v>1</v>
      </c>
      <c r="D27" s="397" t="s">
        <v>178</v>
      </c>
      <c r="E27" s="397"/>
      <c r="F27" s="397"/>
      <c r="G27" s="397"/>
      <c r="H27" s="397"/>
      <c r="I27" s="397"/>
      <c r="M27" s="59">
        <v>1</v>
      </c>
      <c r="N27" s="59">
        <v>1</v>
      </c>
      <c r="O27" s="397" t="s">
        <v>182</v>
      </c>
      <c r="P27" s="397"/>
      <c r="Q27" s="397"/>
      <c r="R27" s="397"/>
      <c r="S27" s="397"/>
      <c r="T27" s="397"/>
      <c r="X27" s="59" t="s">
        <v>134</v>
      </c>
      <c r="Y27" s="59">
        <v>1</v>
      </c>
      <c r="Z27" s="397" t="str">
        <f t="shared" si="1"/>
        <v>In the preparation/approval at Department level</v>
      </c>
      <c r="AA27" s="397"/>
      <c r="AB27" s="397"/>
      <c r="AC27" s="397"/>
      <c r="AD27" s="397"/>
      <c r="AE27" s="397"/>
    </row>
    <row r="28" spans="1:37" ht="12.75" customHeight="1" x14ac:dyDescent="0.2">
      <c r="C28" s="106">
        <v>0</v>
      </c>
      <c r="D28" s="397" t="s">
        <v>177</v>
      </c>
      <c r="E28" s="397"/>
      <c r="F28" s="397"/>
      <c r="G28" s="397"/>
      <c r="H28" s="397"/>
      <c r="I28" s="397"/>
      <c r="N28">
        <v>0</v>
      </c>
      <c r="O28" s="397" t="s">
        <v>180</v>
      </c>
      <c r="P28" s="397" t="s">
        <v>180</v>
      </c>
      <c r="Q28" s="397"/>
      <c r="R28" s="397"/>
      <c r="S28" s="397"/>
      <c r="T28" s="397"/>
      <c r="X28" t="s">
        <v>124</v>
      </c>
      <c r="Y28">
        <v>0</v>
      </c>
      <c r="Z28" s="397" t="str">
        <f t="shared" si="1"/>
        <v>No draft or very preliminary preparation</v>
      </c>
      <c r="AA28" s="397"/>
      <c r="AB28" s="397"/>
      <c r="AC28" s="397"/>
      <c r="AD28" s="397"/>
      <c r="AE28" s="397"/>
    </row>
    <row r="29" spans="1:37" ht="42.75" customHeight="1" x14ac:dyDescent="0.2">
      <c r="M29" s="417" t="s">
        <v>454</v>
      </c>
      <c r="N29" s="418"/>
      <c r="O29" s="418"/>
      <c r="P29" s="418"/>
      <c r="Q29" s="418"/>
      <c r="R29" s="418"/>
      <c r="S29" s="418"/>
      <c r="T29" s="418"/>
      <c r="U29" s="418"/>
    </row>
    <row r="30" spans="1:37" x14ac:dyDescent="0.2">
      <c r="A30" s="50" t="s">
        <v>123</v>
      </c>
      <c r="B30" s="86" t="s">
        <v>167</v>
      </c>
      <c r="C30" s="87" t="s">
        <v>173</v>
      </c>
      <c r="G30" s="50"/>
      <c r="I30" s="90" t="str">
        <f>B30</f>
        <v>1.3.1.1</v>
      </c>
      <c r="J30" s="50" t="s">
        <v>79</v>
      </c>
      <c r="K30" s="115" t="s">
        <v>3</v>
      </c>
      <c r="M30" s="50" t="s">
        <v>123</v>
      </c>
      <c r="N30" s="50" t="s">
        <v>168</v>
      </c>
      <c r="O30" s="89" t="s">
        <v>170</v>
      </c>
      <c r="T30" s="90" t="s">
        <v>171</v>
      </c>
      <c r="U30" s="50" t="s">
        <v>79</v>
      </c>
      <c r="V30" s="115" t="s">
        <v>3</v>
      </c>
      <c r="X30" s="50" t="s">
        <v>123</v>
      </c>
      <c r="Y30" s="50" t="s">
        <v>184</v>
      </c>
      <c r="Z30" s="89" t="s">
        <v>186</v>
      </c>
      <c r="AD30" t="s">
        <v>19</v>
      </c>
      <c r="AE30" s="90" t="str">
        <f>Y30</f>
        <v>1.3.2</v>
      </c>
      <c r="AF30" s="50" t="s">
        <v>79</v>
      </c>
      <c r="AG30" s="115" t="s">
        <v>3</v>
      </c>
    </row>
    <row r="31" spans="1:37" x14ac:dyDescent="0.2">
      <c r="G31" s="50"/>
      <c r="I31" s="62">
        <v>0</v>
      </c>
      <c r="J31" s="81">
        <v>0.25</v>
      </c>
      <c r="K31" s="114">
        <f>I31*J31</f>
        <v>0</v>
      </c>
      <c r="O31" s="89"/>
      <c r="T31" s="62">
        <v>4</v>
      </c>
      <c r="U31" s="81">
        <v>0.25</v>
      </c>
      <c r="V31" s="114">
        <f>T31*U31</f>
        <v>1</v>
      </c>
      <c r="Z31" s="89" t="s">
        <v>187</v>
      </c>
      <c r="AE31" s="62">
        <v>4</v>
      </c>
      <c r="AF31" s="81">
        <v>0.5</v>
      </c>
      <c r="AG31" s="114">
        <f>AE31*AF31</f>
        <v>2</v>
      </c>
      <c r="AI31" s="357" t="s">
        <v>192</v>
      </c>
      <c r="AJ31" s="379"/>
      <c r="AK31" s="101">
        <f>K31+V31+AG31</f>
        <v>3</v>
      </c>
    </row>
    <row r="33" spans="1:37" ht="18" customHeight="1" x14ac:dyDescent="0.2">
      <c r="A33" s="398" t="str">
        <f>Criteria1.1.1!D40</f>
        <v>Social Sector</v>
      </c>
      <c r="B33" s="386"/>
      <c r="C33" s="386"/>
      <c r="D33" s="73"/>
      <c r="E33" s="73"/>
      <c r="F33" s="73"/>
      <c r="G33" s="73"/>
      <c r="H33" s="73"/>
      <c r="I33" s="73"/>
      <c r="J33" s="73"/>
      <c r="K33" s="116"/>
      <c r="L33" s="108"/>
      <c r="M33" s="72"/>
      <c r="N33" s="72" t="s">
        <v>19</v>
      </c>
      <c r="O33" s="72"/>
      <c r="P33" s="416"/>
      <c r="Q33" s="416"/>
      <c r="R33" s="416"/>
      <c r="S33" s="416"/>
      <c r="T33" s="72"/>
      <c r="U33" s="72"/>
      <c r="X33" s="72"/>
      <c r="Y33" s="72" t="s">
        <v>19</v>
      </c>
      <c r="Z33" s="72"/>
      <c r="AA33" s="416"/>
      <c r="AB33" s="416"/>
      <c r="AC33" s="416"/>
      <c r="AD33" s="416"/>
      <c r="AE33" s="72"/>
      <c r="AF33" s="72"/>
    </row>
    <row r="34" spans="1:37" ht="18" customHeight="1" x14ac:dyDescent="0.2">
      <c r="A34" s="50"/>
      <c r="B34" s="61" t="s">
        <v>130</v>
      </c>
      <c r="C34" s="59">
        <v>4</v>
      </c>
      <c r="D34" s="397" t="s">
        <v>174</v>
      </c>
      <c r="E34" s="397"/>
      <c r="F34" s="397"/>
      <c r="G34" s="397"/>
      <c r="H34" s="397"/>
      <c r="I34" s="397"/>
      <c r="J34" s="108"/>
      <c r="K34" s="117"/>
      <c r="L34" s="108"/>
      <c r="M34" s="59" t="s">
        <v>142</v>
      </c>
      <c r="N34" s="59">
        <v>4</v>
      </c>
      <c r="O34" s="397" t="s">
        <v>179</v>
      </c>
      <c r="P34" s="397"/>
      <c r="Q34" s="397"/>
      <c r="R34" s="397"/>
      <c r="S34" s="397"/>
      <c r="T34" s="397"/>
      <c r="X34" s="59" t="s">
        <v>188</v>
      </c>
      <c r="Y34" s="59">
        <v>4</v>
      </c>
      <c r="Z34" s="397" t="str">
        <f>Z24</f>
        <v>Approved at Parlament/Government level</v>
      </c>
      <c r="AA34" s="397"/>
      <c r="AB34" s="397"/>
      <c r="AC34" s="397"/>
      <c r="AD34" s="397"/>
      <c r="AE34" s="397"/>
    </row>
    <row r="35" spans="1:37" ht="18" customHeight="1" x14ac:dyDescent="0.2">
      <c r="B35" s="61" t="s">
        <v>131</v>
      </c>
      <c r="C35" s="59">
        <v>3</v>
      </c>
      <c r="D35" s="397" t="s">
        <v>175</v>
      </c>
      <c r="E35" s="397"/>
      <c r="F35" s="397"/>
      <c r="G35" s="397"/>
      <c r="H35" s="397"/>
      <c r="I35" s="397"/>
      <c r="J35" s="108"/>
      <c r="K35" s="117"/>
      <c r="L35" s="108"/>
      <c r="M35" s="59">
        <v>3</v>
      </c>
      <c r="N35" s="59">
        <v>3</v>
      </c>
      <c r="O35" s="397" t="s">
        <v>181</v>
      </c>
      <c r="P35" s="397"/>
      <c r="Q35" s="397"/>
      <c r="R35" s="397"/>
      <c r="S35" s="397"/>
      <c r="T35" s="397"/>
      <c r="X35" s="59" t="s">
        <v>130</v>
      </c>
      <c r="Y35" s="59">
        <v>3</v>
      </c>
      <c r="Z35" s="397" t="str">
        <f t="shared" ref="Z35:Z38" si="2">Z25</f>
        <v>Approved at Ministry level</v>
      </c>
      <c r="AA35" s="397"/>
      <c r="AB35" s="397"/>
      <c r="AC35" s="397"/>
      <c r="AD35" s="397"/>
      <c r="AE35" s="397"/>
    </row>
    <row r="36" spans="1:37" x14ac:dyDescent="0.2">
      <c r="B36" s="61" t="s">
        <v>73</v>
      </c>
      <c r="C36" s="59">
        <v>2</v>
      </c>
      <c r="D36" s="397" t="s">
        <v>176</v>
      </c>
      <c r="E36" s="397"/>
      <c r="F36" s="397"/>
      <c r="G36" s="397"/>
      <c r="H36" s="397"/>
      <c r="I36" s="397"/>
      <c r="M36" s="59">
        <v>2</v>
      </c>
      <c r="N36" s="59">
        <v>2</v>
      </c>
      <c r="O36" s="397" t="s">
        <v>183</v>
      </c>
      <c r="P36" s="397"/>
      <c r="Q36" s="397"/>
      <c r="R36" s="397"/>
      <c r="S36" s="397"/>
      <c r="T36" s="397"/>
      <c r="X36" s="59" t="s">
        <v>189</v>
      </c>
      <c r="Y36" s="59">
        <v>2</v>
      </c>
      <c r="Z36" s="397" t="str">
        <f t="shared" si="2"/>
        <v>Approved at Department level</v>
      </c>
      <c r="AA36" s="397"/>
      <c r="AB36" s="397"/>
      <c r="AC36" s="397"/>
      <c r="AD36" s="397"/>
      <c r="AE36" s="397"/>
    </row>
    <row r="37" spans="1:37" x14ac:dyDescent="0.2">
      <c r="B37" s="61" t="s">
        <v>134</v>
      </c>
      <c r="C37" s="59">
        <v>1</v>
      </c>
      <c r="D37" s="397" t="s">
        <v>178</v>
      </c>
      <c r="E37" s="397"/>
      <c r="F37" s="397"/>
      <c r="G37" s="397"/>
      <c r="H37" s="397"/>
      <c r="I37" s="397"/>
      <c r="M37" s="59">
        <v>1</v>
      </c>
      <c r="N37" s="59">
        <v>1</v>
      </c>
      <c r="O37" s="397" t="s">
        <v>182</v>
      </c>
      <c r="P37" s="397"/>
      <c r="Q37" s="397"/>
      <c r="R37" s="397"/>
      <c r="S37" s="397"/>
      <c r="T37" s="397"/>
      <c r="X37" s="59" t="s">
        <v>134</v>
      </c>
      <c r="Y37" s="59">
        <v>1</v>
      </c>
      <c r="Z37" s="397" t="str">
        <f t="shared" si="2"/>
        <v>In the preparation/approval at Department level</v>
      </c>
      <c r="AA37" s="397"/>
      <c r="AB37" s="397"/>
      <c r="AC37" s="397"/>
      <c r="AD37" s="397"/>
      <c r="AE37" s="397"/>
    </row>
    <row r="38" spans="1:37" ht="12.75" customHeight="1" x14ac:dyDescent="0.2">
      <c r="C38" s="106">
        <v>0</v>
      </c>
      <c r="D38" s="397" t="s">
        <v>177</v>
      </c>
      <c r="E38" s="397"/>
      <c r="F38" s="397"/>
      <c r="G38" s="397"/>
      <c r="H38" s="397"/>
      <c r="I38" s="397"/>
      <c r="N38">
        <v>0</v>
      </c>
      <c r="O38" s="397" t="s">
        <v>180</v>
      </c>
      <c r="P38" s="397" t="s">
        <v>180</v>
      </c>
      <c r="Q38" s="397"/>
      <c r="R38" s="397"/>
      <c r="S38" s="397"/>
      <c r="T38" s="397"/>
      <c r="X38" t="s">
        <v>124</v>
      </c>
      <c r="Y38">
        <v>0</v>
      </c>
      <c r="Z38" s="397" t="str">
        <f t="shared" si="2"/>
        <v>No draft or very preliminary preparation</v>
      </c>
      <c r="AA38" s="397"/>
      <c r="AB38" s="397"/>
      <c r="AC38" s="397"/>
      <c r="AD38" s="397"/>
      <c r="AE38" s="397"/>
    </row>
    <row r="39" spans="1:37" ht="42.75" customHeight="1" x14ac:dyDescent="0.2">
      <c r="M39" s="417" t="s">
        <v>454</v>
      </c>
      <c r="N39" s="418"/>
      <c r="O39" s="418"/>
      <c r="P39" s="418"/>
      <c r="Q39" s="418"/>
      <c r="R39" s="418"/>
      <c r="S39" s="418"/>
      <c r="T39" s="418"/>
      <c r="U39" s="418"/>
    </row>
    <row r="40" spans="1:37" x14ac:dyDescent="0.2">
      <c r="A40" s="50" t="s">
        <v>123</v>
      </c>
      <c r="B40" s="86" t="s">
        <v>167</v>
      </c>
      <c r="C40" s="87" t="s">
        <v>173</v>
      </c>
      <c r="G40" s="50"/>
      <c r="I40" s="90" t="str">
        <f>B40</f>
        <v>1.3.1.1</v>
      </c>
      <c r="J40" s="50" t="s">
        <v>79</v>
      </c>
      <c r="K40" s="115" t="s">
        <v>3</v>
      </c>
      <c r="M40" s="50" t="s">
        <v>123</v>
      </c>
      <c r="N40" s="50" t="s">
        <v>168</v>
      </c>
      <c r="O40" s="89" t="s">
        <v>170</v>
      </c>
      <c r="T40" s="90" t="s">
        <v>171</v>
      </c>
      <c r="U40" s="50" t="s">
        <v>79</v>
      </c>
      <c r="V40" s="115" t="s">
        <v>3</v>
      </c>
      <c r="X40" s="50" t="s">
        <v>123</v>
      </c>
      <c r="Y40" s="50" t="s">
        <v>184</v>
      </c>
      <c r="Z40" s="89" t="s">
        <v>186</v>
      </c>
      <c r="AD40" t="s">
        <v>19</v>
      </c>
      <c r="AE40" s="90" t="str">
        <f>Y40</f>
        <v>1.3.2</v>
      </c>
      <c r="AF40" s="50" t="s">
        <v>79</v>
      </c>
      <c r="AG40" s="115" t="s">
        <v>3</v>
      </c>
    </row>
    <row r="41" spans="1:37" x14ac:dyDescent="0.2">
      <c r="G41" s="50"/>
      <c r="I41" s="62">
        <v>0</v>
      </c>
      <c r="J41" s="81">
        <v>0.25</v>
      </c>
      <c r="K41" s="114">
        <f>I41*J41</f>
        <v>0</v>
      </c>
      <c r="O41" s="89"/>
      <c r="T41" s="62">
        <v>0</v>
      </c>
      <c r="U41" s="81">
        <v>0.25</v>
      </c>
      <c r="V41" s="114">
        <f>T41*U41</f>
        <v>0</v>
      </c>
      <c r="Z41" s="89" t="s">
        <v>187</v>
      </c>
      <c r="AE41" s="62">
        <v>0</v>
      </c>
      <c r="AF41" s="81">
        <v>0.5</v>
      </c>
      <c r="AG41" s="114">
        <f>AE41*AF41</f>
        <v>0</v>
      </c>
      <c r="AI41" s="357" t="s">
        <v>192</v>
      </c>
      <c r="AJ41" s="379"/>
      <c r="AK41" s="101">
        <f>K41+V41+AG41</f>
        <v>0</v>
      </c>
    </row>
    <row r="43" spans="1:37" x14ac:dyDescent="0.2">
      <c r="A43" s="413" t="str">
        <f>Criteria1.1.1!D55</f>
        <v>Transport</v>
      </c>
      <c r="B43" s="411"/>
      <c r="C43" s="411"/>
      <c r="D43" s="411"/>
      <c r="E43" s="73"/>
      <c r="F43" s="73"/>
      <c r="G43" s="73"/>
      <c r="H43" s="73"/>
      <c r="I43" s="73"/>
      <c r="J43" s="73"/>
      <c r="K43" s="116"/>
      <c r="L43" s="108"/>
      <c r="M43" s="72"/>
      <c r="N43" s="72" t="s">
        <v>19</v>
      </c>
      <c r="O43" s="72"/>
      <c r="P43" s="416"/>
      <c r="Q43" s="416"/>
      <c r="R43" s="416"/>
      <c r="S43" s="416"/>
      <c r="T43" s="72"/>
      <c r="U43" s="72"/>
      <c r="X43" s="72"/>
      <c r="Y43" s="72" t="s">
        <v>19</v>
      </c>
      <c r="Z43" s="72"/>
      <c r="AA43" s="416"/>
      <c r="AB43" s="416"/>
      <c r="AC43" s="416"/>
      <c r="AD43" s="416"/>
      <c r="AE43" s="72"/>
      <c r="AF43" s="72"/>
    </row>
    <row r="44" spans="1:37" x14ac:dyDescent="0.2">
      <c r="A44" s="50"/>
      <c r="B44" s="61" t="s">
        <v>130</v>
      </c>
      <c r="C44" s="59">
        <v>4</v>
      </c>
      <c r="D44" s="397" t="s">
        <v>174</v>
      </c>
      <c r="E44" s="397"/>
      <c r="F44" s="397"/>
      <c r="G44" s="397"/>
      <c r="H44" s="397"/>
      <c r="I44" s="397"/>
      <c r="J44" s="108"/>
      <c r="K44" s="117"/>
      <c r="L44" s="108"/>
      <c r="M44" s="59" t="s">
        <v>142</v>
      </c>
      <c r="N44" s="59">
        <v>4</v>
      </c>
      <c r="O44" s="397" t="s">
        <v>179</v>
      </c>
      <c r="P44" s="397"/>
      <c r="Q44" s="397"/>
      <c r="R44" s="397"/>
      <c r="S44" s="397"/>
      <c r="T44" s="397"/>
      <c r="X44" s="59" t="s">
        <v>188</v>
      </c>
      <c r="Y44" s="59">
        <v>4</v>
      </c>
      <c r="Z44" s="397" t="str">
        <f>Z34</f>
        <v>Approved at Parlament/Government level</v>
      </c>
      <c r="AA44" s="397"/>
      <c r="AB44" s="397"/>
      <c r="AC44" s="397"/>
      <c r="AD44" s="397"/>
      <c r="AE44" s="397"/>
    </row>
    <row r="45" spans="1:37" x14ac:dyDescent="0.2">
      <c r="B45" s="61" t="s">
        <v>131</v>
      </c>
      <c r="C45" s="59">
        <v>3</v>
      </c>
      <c r="D45" s="397" t="s">
        <v>175</v>
      </c>
      <c r="E45" s="397"/>
      <c r="F45" s="397"/>
      <c r="G45" s="397"/>
      <c r="H45" s="397"/>
      <c r="I45" s="397"/>
      <c r="J45" s="108"/>
      <c r="K45" s="117"/>
      <c r="L45" s="108"/>
      <c r="M45" s="59">
        <v>3</v>
      </c>
      <c r="N45" s="59">
        <v>3</v>
      </c>
      <c r="O45" s="397" t="s">
        <v>181</v>
      </c>
      <c r="P45" s="397"/>
      <c r="Q45" s="397"/>
      <c r="R45" s="397"/>
      <c r="S45" s="397"/>
      <c r="T45" s="397"/>
      <c r="X45" s="59" t="s">
        <v>130</v>
      </c>
      <c r="Y45" s="59">
        <v>3</v>
      </c>
      <c r="Z45" s="397" t="str">
        <f t="shared" ref="Z45:Z48" si="3">Z35</f>
        <v>Approved at Ministry level</v>
      </c>
      <c r="AA45" s="397"/>
      <c r="AB45" s="397"/>
      <c r="AC45" s="397"/>
      <c r="AD45" s="397"/>
      <c r="AE45" s="397"/>
    </row>
    <row r="46" spans="1:37" x14ac:dyDescent="0.2">
      <c r="B46" s="61" t="s">
        <v>73</v>
      </c>
      <c r="C46" s="59">
        <v>2</v>
      </c>
      <c r="D46" s="397" t="s">
        <v>176</v>
      </c>
      <c r="E46" s="397"/>
      <c r="F46" s="397"/>
      <c r="G46" s="397"/>
      <c r="H46" s="397"/>
      <c r="I46" s="397"/>
      <c r="M46" s="59">
        <v>2</v>
      </c>
      <c r="N46" s="59">
        <v>2</v>
      </c>
      <c r="O46" s="397" t="s">
        <v>183</v>
      </c>
      <c r="P46" s="397"/>
      <c r="Q46" s="397"/>
      <c r="R46" s="397"/>
      <c r="S46" s="397"/>
      <c r="T46" s="397"/>
      <c r="X46" s="59" t="s">
        <v>189</v>
      </c>
      <c r="Y46" s="59">
        <v>2</v>
      </c>
      <c r="Z46" s="397" t="str">
        <f t="shared" si="3"/>
        <v>Approved at Department level</v>
      </c>
      <c r="AA46" s="397"/>
      <c r="AB46" s="397"/>
      <c r="AC46" s="397"/>
      <c r="AD46" s="397"/>
      <c r="AE46" s="397"/>
    </row>
    <row r="47" spans="1:37" x14ac:dyDescent="0.2">
      <c r="B47" s="61" t="s">
        <v>134</v>
      </c>
      <c r="C47" s="59">
        <v>1</v>
      </c>
      <c r="D47" s="397" t="s">
        <v>178</v>
      </c>
      <c r="E47" s="397"/>
      <c r="F47" s="397"/>
      <c r="G47" s="397"/>
      <c r="H47" s="397"/>
      <c r="I47" s="397"/>
      <c r="M47" s="59">
        <v>1</v>
      </c>
      <c r="N47" s="59">
        <v>1</v>
      </c>
      <c r="O47" s="397" t="s">
        <v>182</v>
      </c>
      <c r="P47" s="397"/>
      <c r="Q47" s="397"/>
      <c r="R47" s="397"/>
      <c r="S47" s="397"/>
      <c r="T47" s="397"/>
      <c r="X47" s="59" t="s">
        <v>134</v>
      </c>
      <c r="Y47" s="59">
        <v>1</v>
      </c>
      <c r="Z47" s="397" t="str">
        <f t="shared" si="3"/>
        <v>In the preparation/approval at Department level</v>
      </c>
      <c r="AA47" s="397"/>
      <c r="AB47" s="397"/>
      <c r="AC47" s="397"/>
      <c r="AD47" s="397"/>
      <c r="AE47" s="397"/>
    </row>
    <row r="48" spans="1:37" x14ac:dyDescent="0.2">
      <c r="C48" s="106">
        <v>0</v>
      </c>
      <c r="D48" s="397" t="s">
        <v>177</v>
      </c>
      <c r="E48" s="397"/>
      <c r="F48" s="397"/>
      <c r="G48" s="397"/>
      <c r="H48" s="397"/>
      <c r="I48" s="397"/>
      <c r="N48">
        <v>0</v>
      </c>
      <c r="O48" s="397" t="s">
        <v>180</v>
      </c>
      <c r="P48" s="397" t="s">
        <v>180</v>
      </c>
      <c r="Q48" s="397"/>
      <c r="R48" s="397"/>
      <c r="S48" s="397"/>
      <c r="T48" s="397"/>
      <c r="X48" t="s">
        <v>124</v>
      </c>
      <c r="Y48">
        <v>0</v>
      </c>
      <c r="Z48" s="397" t="str">
        <f t="shared" si="3"/>
        <v>No draft or very preliminary preparation</v>
      </c>
      <c r="AA48" s="397"/>
      <c r="AB48" s="397"/>
      <c r="AC48" s="397"/>
      <c r="AD48" s="397"/>
      <c r="AE48" s="397"/>
    </row>
    <row r="50" spans="1:37" x14ac:dyDescent="0.2">
      <c r="A50" s="50" t="s">
        <v>123</v>
      </c>
      <c r="B50" s="86" t="s">
        <v>167</v>
      </c>
      <c r="C50" s="87" t="s">
        <v>173</v>
      </c>
      <c r="G50" s="50"/>
      <c r="I50" s="90" t="str">
        <f>B50</f>
        <v>1.3.1.1</v>
      </c>
      <c r="J50" s="50" t="s">
        <v>79</v>
      </c>
      <c r="K50" s="115" t="s">
        <v>3</v>
      </c>
      <c r="M50" s="50" t="s">
        <v>123</v>
      </c>
      <c r="N50" s="50" t="s">
        <v>168</v>
      </c>
      <c r="O50" s="89" t="s">
        <v>170</v>
      </c>
      <c r="T50" s="90" t="s">
        <v>171</v>
      </c>
      <c r="U50" s="50" t="s">
        <v>79</v>
      </c>
      <c r="V50" s="115" t="s">
        <v>3</v>
      </c>
      <c r="X50" s="50" t="s">
        <v>123</v>
      </c>
      <c r="Y50" s="50" t="s">
        <v>184</v>
      </c>
      <c r="Z50" s="89" t="s">
        <v>186</v>
      </c>
      <c r="AD50" t="s">
        <v>19</v>
      </c>
      <c r="AE50" s="90" t="str">
        <f>Y50</f>
        <v>1.3.2</v>
      </c>
      <c r="AF50" s="50" t="s">
        <v>79</v>
      </c>
      <c r="AG50" s="115" t="s">
        <v>3</v>
      </c>
    </row>
    <row r="51" spans="1:37" ht="12.75" customHeight="1" x14ac:dyDescent="0.2">
      <c r="G51" s="50"/>
      <c r="I51" s="62">
        <v>0</v>
      </c>
      <c r="J51" s="81">
        <v>0.25</v>
      </c>
      <c r="K51" s="114">
        <f>I51*J51</f>
        <v>0</v>
      </c>
      <c r="O51" s="89"/>
      <c r="T51" s="62">
        <v>0</v>
      </c>
      <c r="U51" s="81">
        <v>0.25</v>
      </c>
      <c r="V51" s="114">
        <f>T51*U51</f>
        <v>0</v>
      </c>
      <c r="Z51" s="89" t="s">
        <v>187</v>
      </c>
      <c r="AE51" s="62">
        <v>3</v>
      </c>
      <c r="AF51" s="81">
        <v>0.5</v>
      </c>
      <c r="AG51" s="114">
        <f>AE51*AF51</f>
        <v>1.5</v>
      </c>
      <c r="AI51" s="357" t="s">
        <v>192</v>
      </c>
      <c r="AJ51" s="379"/>
      <c r="AK51" s="101">
        <f>K51+V51+AG51</f>
        <v>1.5</v>
      </c>
    </row>
    <row r="53" spans="1:37" x14ac:dyDescent="0.2">
      <c r="A53" s="410" t="s">
        <v>525</v>
      </c>
      <c r="B53" s="411"/>
      <c r="C53" s="411"/>
      <c r="D53" s="411"/>
      <c r="E53" s="73"/>
      <c r="F53" s="73"/>
      <c r="G53" s="73"/>
      <c r="H53" s="73"/>
      <c r="I53" s="73"/>
      <c r="J53" s="73"/>
      <c r="K53" s="116"/>
      <c r="L53" s="108"/>
      <c r="M53" s="72"/>
      <c r="N53" s="72" t="s">
        <v>19</v>
      </c>
      <c r="O53" s="72"/>
      <c r="P53" s="416"/>
      <c r="Q53" s="416"/>
      <c r="R53" s="416"/>
      <c r="S53" s="416"/>
      <c r="T53" s="72"/>
      <c r="U53" s="72"/>
      <c r="X53" s="72"/>
      <c r="Y53" s="72" t="s">
        <v>19</v>
      </c>
      <c r="Z53" s="72"/>
      <c r="AA53" s="416"/>
      <c r="AB53" s="416"/>
      <c r="AC53" s="416"/>
      <c r="AD53" s="416"/>
      <c r="AE53" s="72"/>
      <c r="AF53" s="72"/>
    </row>
    <row r="54" spans="1:37" x14ac:dyDescent="0.2">
      <c r="A54" s="50"/>
      <c r="B54" s="61" t="s">
        <v>130</v>
      </c>
      <c r="C54" s="59">
        <v>4</v>
      </c>
      <c r="D54" s="397" t="s">
        <v>174</v>
      </c>
      <c r="E54" s="397"/>
      <c r="F54" s="397"/>
      <c r="G54" s="397"/>
      <c r="H54" s="397"/>
      <c r="I54" s="397"/>
      <c r="J54" s="108"/>
      <c r="K54" s="117"/>
      <c r="L54" s="108"/>
      <c r="M54" s="59" t="s">
        <v>142</v>
      </c>
      <c r="N54" s="59">
        <v>4</v>
      </c>
      <c r="O54" s="397" t="s">
        <v>179</v>
      </c>
      <c r="P54" s="397"/>
      <c r="Q54" s="397"/>
      <c r="R54" s="397"/>
      <c r="S54" s="397"/>
      <c r="T54" s="397"/>
      <c r="X54" s="59" t="s">
        <v>188</v>
      </c>
      <c r="Y54" s="59">
        <v>4</v>
      </c>
      <c r="Z54" s="397" t="str">
        <f>Z44</f>
        <v>Approved at Parlament/Government level</v>
      </c>
      <c r="AA54" s="397"/>
      <c r="AB54" s="397"/>
      <c r="AC54" s="397"/>
      <c r="AD54" s="397"/>
      <c r="AE54" s="397"/>
    </row>
    <row r="55" spans="1:37" x14ac:dyDescent="0.2">
      <c r="B55" s="61" t="s">
        <v>131</v>
      </c>
      <c r="C55" s="59">
        <v>3</v>
      </c>
      <c r="D55" s="397" t="s">
        <v>175</v>
      </c>
      <c r="E55" s="397"/>
      <c r="F55" s="397"/>
      <c r="G55" s="397"/>
      <c r="H55" s="397"/>
      <c r="I55" s="397"/>
      <c r="J55" s="108"/>
      <c r="K55" s="117"/>
      <c r="L55" s="108"/>
      <c r="M55" s="59">
        <v>3</v>
      </c>
      <c r="N55" s="59">
        <v>3</v>
      </c>
      <c r="O55" s="397" t="s">
        <v>181</v>
      </c>
      <c r="P55" s="397"/>
      <c r="Q55" s="397"/>
      <c r="R55" s="397"/>
      <c r="S55" s="397"/>
      <c r="T55" s="397"/>
      <c r="X55" s="59" t="s">
        <v>130</v>
      </c>
      <c r="Y55" s="59">
        <v>3</v>
      </c>
      <c r="Z55" s="397" t="str">
        <f t="shared" ref="Z55:Z58" si="4">Z45</f>
        <v>Approved at Ministry level</v>
      </c>
      <c r="AA55" s="397"/>
      <c r="AB55" s="397"/>
      <c r="AC55" s="397"/>
      <c r="AD55" s="397"/>
      <c r="AE55" s="397"/>
    </row>
    <row r="56" spans="1:37" x14ac:dyDescent="0.2">
      <c r="B56" s="61" t="s">
        <v>73</v>
      </c>
      <c r="C56" s="59">
        <v>2</v>
      </c>
      <c r="D56" s="397" t="s">
        <v>176</v>
      </c>
      <c r="E56" s="397"/>
      <c r="F56" s="397"/>
      <c r="G56" s="397"/>
      <c r="H56" s="397"/>
      <c r="I56" s="397"/>
      <c r="M56" s="59">
        <v>2</v>
      </c>
      <c r="N56" s="59">
        <v>2</v>
      </c>
      <c r="O56" s="397" t="s">
        <v>183</v>
      </c>
      <c r="P56" s="397"/>
      <c r="Q56" s="397"/>
      <c r="R56" s="397"/>
      <c r="S56" s="397"/>
      <c r="T56" s="397"/>
      <c r="X56" s="59" t="s">
        <v>189</v>
      </c>
      <c r="Y56" s="59">
        <v>2</v>
      </c>
      <c r="Z56" s="397" t="str">
        <f t="shared" si="4"/>
        <v>Approved at Department level</v>
      </c>
      <c r="AA56" s="397"/>
      <c r="AB56" s="397"/>
      <c r="AC56" s="397"/>
      <c r="AD56" s="397"/>
      <c r="AE56" s="397"/>
    </row>
    <row r="57" spans="1:37" x14ac:dyDescent="0.2">
      <c r="B57" s="61" t="s">
        <v>134</v>
      </c>
      <c r="C57" s="59">
        <v>1</v>
      </c>
      <c r="D57" s="397" t="s">
        <v>178</v>
      </c>
      <c r="E57" s="397"/>
      <c r="F57" s="397"/>
      <c r="G57" s="397"/>
      <c r="H57" s="397"/>
      <c r="I57" s="397"/>
      <c r="M57" s="59">
        <v>1</v>
      </c>
      <c r="N57" s="59">
        <v>1</v>
      </c>
      <c r="O57" s="397" t="s">
        <v>182</v>
      </c>
      <c r="P57" s="397"/>
      <c r="Q57" s="397"/>
      <c r="R57" s="397"/>
      <c r="S57" s="397"/>
      <c r="T57" s="397"/>
      <c r="X57" s="59" t="s">
        <v>134</v>
      </c>
      <c r="Y57" s="59">
        <v>1</v>
      </c>
      <c r="Z57" s="397" t="str">
        <f t="shared" si="4"/>
        <v>In the preparation/approval at Department level</v>
      </c>
      <c r="AA57" s="397"/>
      <c r="AB57" s="397"/>
      <c r="AC57" s="397"/>
      <c r="AD57" s="397"/>
      <c r="AE57" s="397"/>
    </row>
    <row r="58" spans="1:37" x14ac:dyDescent="0.2">
      <c r="C58" s="106">
        <v>0</v>
      </c>
      <c r="D58" s="397" t="s">
        <v>177</v>
      </c>
      <c r="E58" s="397"/>
      <c r="F58" s="397"/>
      <c r="G58" s="397"/>
      <c r="H58" s="397"/>
      <c r="I58" s="397"/>
      <c r="N58">
        <v>0</v>
      </c>
      <c r="O58" s="397" t="s">
        <v>180</v>
      </c>
      <c r="P58" s="397" t="s">
        <v>180</v>
      </c>
      <c r="Q58" s="397"/>
      <c r="R58" s="397"/>
      <c r="S58" s="397"/>
      <c r="T58" s="397"/>
      <c r="X58" t="s">
        <v>124</v>
      </c>
      <c r="Y58">
        <v>0</v>
      </c>
      <c r="Z58" s="397" t="str">
        <f t="shared" si="4"/>
        <v>No draft or very preliminary preparation</v>
      </c>
      <c r="AA58" s="397"/>
      <c r="AB58" s="397"/>
      <c r="AC58" s="397"/>
      <c r="AD58" s="397"/>
      <c r="AE58" s="397"/>
    </row>
    <row r="60" spans="1:37" x14ac:dyDescent="0.2">
      <c r="A60" s="50" t="s">
        <v>123</v>
      </c>
      <c r="B60" s="86" t="s">
        <v>167</v>
      </c>
      <c r="C60" s="87" t="s">
        <v>173</v>
      </c>
      <c r="G60" s="50"/>
      <c r="I60" s="90" t="str">
        <f>B60</f>
        <v>1.3.1.1</v>
      </c>
      <c r="J60" s="50" t="s">
        <v>79</v>
      </c>
      <c r="K60" s="115" t="s">
        <v>3</v>
      </c>
      <c r="M60" s="50" t="s">
        <v>123</v>
      </c>
      <c r="N60" s="50" t="s">
        <v>168</v>
      </c>
      <c r="O60" s="89" t="s">
        <v>170</v>
      </c>
      <c r="T60" s="90" t="s">
        <v>171</v>
      </c>
      <c r="U60" s="50" t="s">
        <v>79</v>
      </c>
      <c r="V60" s="115" t="s">
        <v>3</v>
      </c>
      <c r="X60" s="50" t="s">
        <v>123</v>
      </c>
      <c r="Y60" s="50" t="s">
        <v>184</v>
      </c>
      <c r="Z60" s="89" t="s">
        <v>186</v>
      </c>
      <c r="AD60" t="s">
        <v>19</v>
      </c>
      <c r="AE60" s="90" t="str">
        <f>Y60</f>
        <v>1.3.2</v>
      </c>
      <c r="AF60" s="50" t="s">
        <v>79</v>
      </c>
      <c r="AG60" s="115" t="s">
        <v>3</v>
      </c>
    </row>
    <row r="61" spans="1:37" ht="12.75" customHeight="1" x14ac:dyDescent="0.2">
      <c r="G61" s="50"/>
      <c r="I61" s="62">
        <v>0</v>
      </c>
      <c r="J61" s="81">
        <v>0.25</v>
      </c>
      <c r="K61" s="114">
        <f>I61*J61</f>
        <v>0</v>
      </c>
      <c r="O61" s="89"/>
      <c r="T61" s="62">
        <v>0</v>
      </c>
      <c r="U61" s="81">
        <v>0.25</v>
      </c>
      <c r="V61" s="114">
        <f>T61*U61</f>
        <v>0</v>
      </c>
      <c r="Z61" s="89" t="s">
        <v>187</v>
      </c>
      <c r="AE61" s="62">
        <v>1</v>
      </c>
      <c r="AF61" s="81">
        <v>0.5</v>
      </c>
      <c r="AG61" s="114">
        <f>AE61*AF61</f>
        <v>0.5</v>
      </c>
      <c r="AI61" s="357" t="s">
        <v>192</v>
      </c>
      <c r="AJ61" s="379"/>
      <c r="AK61" s="101">
        <f>K61+V61+AG61</f>
        <v>0.5</v>
      </c>
    </row>
    <row r="63" spans="1:37" x14ac:dyDescent="0.2">
      <c r="A63" s="413" t="str">
        <f>Criteria1.1.1!D78</f>
        <v>Private  Sector Development Competitiveness</v>
      </c>
      <c r="B63" s="411"/>
      <c r="C63" s="411"/>
      <c r="D63" s="411"/>
      <c r="E63" s="73"/>
      <c r="F63" s="73"/>
      <c r="G63" s="73"/>
      <c r="H63" s="73"/>
      <c r="I63" s="73"/>
      <c r="J63" s="73"/>
      <c r="K63" s="116"/>
      <c r="L63" s="213"/>
      <c r="M63" s="72"/>
      <c r="N63" s="72" t="s">
        <v>19</v>
      </c>
      <c r="O63" s="72"/>
      <c r="P63" s="416"/>
      <c r="Q63" s="416"/>
      <c r="R63" s="416"/>
      <c r="S63" s="416"/>
      <c r="T63" s="72"/>
      <c r="U63" s="72"/>
      <c r="X63" s="72"/>
      <c r="Y63" s="72" t="s">
        <v>19</v>
      </c>
      <c r="Z63" s="72"/>
      <c r="AA63" s="416"/>
      <c r="AB63" s="416"/>
      <c r="AC63" s="416"/>
      <c r="AD63" s="416"/>
      <c r="AE63" s="72"/>
      <c r="AF63" s="72"/>
    </row>
    <row r="64" spans="1:37" x14ac:dyDescent="0.2">
      <c r="A64" s="50"/>
      <c r="B64" s="61" t="s">
        <v>130</v>
      </c>
      <c r="C64" s="59">
        <v>4</v>
      </c>
      <c r="D64" s="397" t="s">
        <v>174</v>
      </c>
      <c r="E64" s="397"/>
      <c r="F64" s="397"/>
      <c r="G64" s="397"/>
      <c r="H64" s="397"/>
      <c r="I64" s="397"/>
      <c r="J64" s="213"/>
      <c r="K64" s="117"/>
      <c r="L64" s="213"/>
      <c r="M64" s="59" t="s">
        <v>142</v>
      </c>
      <c r="N64" s="59">
        <v>4</v>
      </c>
      <c r="O64" s="397" t="s">
        <v>179</v>
      </c>
      <c r="P64" s="397"/>
      <c r="Q64" s="397"/>
      <c r="R64" s="397"/>
      <c r="S64" s="397"/>
      <c r="T64" s="397"/>
      <c r="X64" s="59" t="s">
        <v>188</v>
      </c>
      <c r="Y64" s="59">
        <v>4</v>
      </c>
      <c r="Z64" s="397" t="str">
        <f>Z54</f>
        <v>Approved at Parlament/Government level</v>
      </c>
      <c r="AA64" s="397"/>
      <c r="AB64" s="397"/>
      <c r="AC64" s="397"/>
      <c r="AD64" s="397"/>
      <c r="AE64" s="397"/>
    </row>
    <row r="65" spans="1:37" x14ac:dyDescent="0.2">
      <c r="B65" s="61" t="s">
        <v>131</v>
      </c>
      <c r="C65" s="59">
        <v>3</v>
      </c>
      <c r="D65" s="397" t="s">
        <v>175</v>
      </c>
      <c r="E65" s="397"/>
      <c r="F65" s="397"/>
      <c r="G65" s="397"/>
      <c r="H65" s="397"/>
      <c r="I65" s="397"/>
      <c r="J65" s="213"/>
      <c r="K65" s="117"/>
      <c r="L65" s="213"/>
      <c r="M65" s="59">
        <v>3</v>
      </c>
      <c r="N65" s="59">
        <v>3</v>
      </c>
      <c r="O65" s="397" t="s">
        <v>181</v>
      </c>
      <c r="P65" s="397"/>
      <c r="Q65" s="397"/>
      <c r="R65" s="397"/>
      <c r="S65" s="397"/>
      <c r="T65" s="397"/>
      <c r="X65" s="59" t="s">
        <v>130</v>
      </c>
      <c r="Y65" s="59">
        <v>3</v>
      </c>
      <c r="Z65" s="397" t="str">
        <f t="shared" ref="Z65:Z68" si="5">Z55</f>
        <v>Approved at Ministry level</v>
      </c>
      <c r="AA65" s="397"/>
      <c r="AB65" s="397"/>
      <c r="AC65" s="397"/>
      <c r="AD65" s="397"/>
      <c r="AE65" s="397"/>
    </row>
    <row r="66" spans="1:37" x14ac:dyDescent="0.2">
      <c r="B66" s="61" t="s">
        <v>73</v>
      </c>
      <c r="C66" s="59">
        <v>2</v>
      </c>
      <c r="D66" s="397" t="s">
        <v>176</v>
      </c>
      <c r="E66" s="397"/>
      <c r="F66" s="397"/>
      <c r="G66" s="397"/>
      <c r="H66" s="397"/>
      <c r="I66" s="397"/>
      <c r="M66" s="59">
        <v>2</v>
      </c>
      <c r="N66" s="59">
        <v>2</v>
      </c>
      <c r="O66" s="397" t="s">
        <v>183</v>
      </c>
      <c r="P66" s="397"/>
      <c r="Q66" s="397"/>
      <c r="R66" s="397"/>
      <c r="S66" s="397"/>
      <c r="T66" s="397"/>
      <c r="X66" s="59" t="s">
        <v>189</v>
      </c>
      <c r="Y66" s="59">
        <v>2</v>
      </c>
      <c r="Z66" s="397" t="str">
        <f t="shared" si="5"/>
        <v>Approved at Department level</v>
      </c>
      <c r="AA66" s="397"/>
      <c r="AB66" s="397"/>
      <c r="AC66" s="397"/>
      <c r="AD66" s="397"/>
      <c r="AE66" s="397"/>
    </row>
    <row r="67" spans="1:37" x14ac:dyDescent="0.2">
      <c r="B67" s="61" t="s">
        <v>134</v>
      </c>
      <c r="C67" s="59">
        <v>1</v>
      </c>
      <c r="D67" s="397" t="s">
        <v>178</v>
      </c>
      <c r="E67" s="397"/>
      <c r="F67" s="397"/>
      <c r="G67" s="397"/>
      <c r="H67" s="397"/>
      <c r="I67" s="397"/>
      <c r="M67" s="59">
        <v>1</v>
      </c>
      <c r="N67" s="59">
        <v>1</v>
      </c>
      <c r="O67" s="397" t="s">
        <v>182</v>
      </c>
      <c r="P67" s="397"/>
      <c r="Q67" s="397"/>
      <c r="R67" s="397"/>
      <c r="S67" s="397"/>
      <c r="T67" s="397"/>
      <c r="X67" s="59" t="s">
        <v>134</v>
      </c>
      <c r="Y67" s="59">
        <v>1</v>
      </c>
      <c r="Z67" s="397" t="str">
        <f t="shared" si="5"/>
        <v>In the preparation/approval at Department level</v>
      </c>
      <c r="AA67" s="397"/>
      <c r="AB67" s="397"/>
      <c r="AC67" s="397"/>
      <c r="AD67" s="397"/>
      <c r="AE67" s="397"/>
    </row>
    <row r="68" spans="1:37" x14ac:dyDescent="0.2">
      <c r="C68" s="211">
        <v>0</v>
      </c>
      <c r="D68" s="397" t="s">
        <v>177</v>
      </c>
      <c r="E68" s="397"/>
      <c r="F68" s="397"/>
      <c r="G68" s="397"/>
      <c r="H68" s="397"/>
      <c r="I68" s="397"/>
      <c r="N68">
        <v>0</v>
      </c>
      <c r="O68" s="397" t="s">
        <v>180</v>
      </c>
      <c r="P68" s="397" t="s">
        <v>180</v>
      </c>
      <c r="Q68" s="397"/>
      <c r="R68" s="397"/>
      <c r="S68" s="397"/>
      <c r="T68" s="397"/>
      <c r="X68" t="s">
        <v>124</v>
      </c>
      <c r="Y68">
        <v>0</v>
      </c>
      <c r="Z68" s="397" t="str">
        <f t="shared" si="5"/>
        <v>No draft or very preliminary preparation</v>
      </c>
      <c r="AA68" s="397"/>
      <c r="AB68" s="397"/>
      <c r="AC68" s="397"/>
      <c r="AD68" s="397"/>
      <c r="AE68" s="397"/>
    </row>
    <row r="70" spans="1:37" x14ac:dyDescent="0.2">
      <c r="A70" s="50" t="s">
        <v>123</v>
      </c>
      <c r="B70" s="86" t="s">
        <v>167</v>
      </c>
      <c r="C70" s="87" t="s">
        <v>173</v>
      </c>
      <c r="G70" s="50"/>
      <c r="I70" s="90" t="str">
        <f>B70</f>
        <v>1.3.1.1</v>
      </c>
      <c r="J70" s="50" t="s">
        <v>79</v>
      </c>
      <c r="K70" s="115" t="s">
        <v>3</v>
      </c>
      <c r="M70" s="50" t="s">
        <v>123</v>
      </c>
      <c r="N70" s="50" t="s">
        <v>168</v>
      </c>
      <c r="O70" s="89" t="s">
        <v>170</v>
      </c>
      <c r="T70" s="90" t="s">
        <v>171</v>
      </c>
      <c r="U70" s="50" t="s">
        <v>79</v>
      </c>
      <c r="V70" s="115" t="s">
        <v>3</v>
      </c>
      <c r="X70" s="50" t="s">
        <v>123</v>
      </c>
      <c r="Y70" s="50" t="s">
        <v>184</v>
      </c>
      <c r="Z70" s="89" t="s">
        <v>186</v>
      </c>
      <c r="AD70" t="s">
        <v>19</v>
      </c>
      <c r="AE70" s="90" t="str">
        <f>Y70</f>
        <v>1.3.2</v>
      </c>
      <c r="AF70" s="50" t="s">
        <v>79</v>
      </c>
      <c r="AG70" s="115" t="s">
        <v>3</v>
      </c>
    </row>
    <row r="71" spans="1:37" ht="12.75" customHeight="1" x14ac:dyDescent="0.2">
      <c r="G71" s="50"/>
      <c r="I71" s="62">
        <v>0</v>
      </c>
      <c r="J71" s="81">
        <v>0.25</v>
      </c>
      <c r="K71" s="114">
        <f>I71*J71</f>
        <v>0</v>
      </c>
      <c r="O71" s="89"/>
      <c r="T71" s="62">
        <v>0</v>
      </c>
      <c r="U71" s="81">
        <v>0.25</v>
      </c>
      <c r="V71" s="114">
        <f>T71*U71</f>
        <v>0</v>
      </c>
      <c r="Z71" s="89" t="s">
        <v>187</v>
      </c>
      <c r="AE71" s="62">
        <v>0</v>
      </c>
      <c r="AF71" s="81">
        <v>0.5</v>
      </c>
      <c r="AG71" s="114">
        <f>AE71*AF71</f>
        <v>0</v>
      </c>
      <c r="AI71" s="357" t="s">
        <v>192</v>
      </c>
      <c r="AJ71" s="379"/>
      <c r="AK71" s="101">
        <f>K71+V71+AG71</f>
        <v>0</v>
      </c>
    </row>
    <row r="73" spans="1:37" x14ac:dyDescent="0.2">
      <c r="A73" s="410"/>
      <c r="B73" s="411"/>
      <c r="C73" s="411"/>
      <c r="D73" s="411"/>
      <c r="E73" s="73"/>
      <c r="F73" s="73"/>
      <c r="G73" s="73"/>
      <c r="H73" s="73"/>
      <c r="I73" s="73"/>
      <c r="J73" s="73"/>
      <c r="K73" s="116"/>
      <c r="L73" s="213"/>
      <c r="M73" s="72"/>
      <c r="N73" s="72" t="s">
        <v>19</v>
      </c>
      <c r="O73" s="72"/>
      <c r="P73" s="416"/>
      <c r="Q73" s="416"/>
      <c r="R73" s="416"/>
      <c r="S73" s="416"/>
      <c r="T73" s="72"/>
      <c r="U73" s="72"/>
      <c r="X73" s="72"/>
      <c r="Y73" s="72" t="s">
        <v>19</v>
      </c>
      <c r="Z73" s="72"/>
      <c r="AA73" s="416"/>
      <c r="AB73" s="416"/>
      <c r="AC73" s="416"/>
      <c r="AD73" s="416"/>
      <c r="AE73" s="72"/>
      <c r="AF73" s="72"/>
    </row>
    <row r="74" spans="1:37" x14ac:dyDescent="0.2">
      <c r="A74" s="50"/>
      <c r="B74" s="61" t="s">
        <v>130</v>
      </c>
      <c r="C74" s="59">
        <v>4</v>
      </c>
      <c r="D74" s="397" t="s">
        <v>174</v>
      </c>
      <c r="E74" s="397"/>
      <c r="F74" s="397"/>
      <c r="G74" s="397"/>
      <c r="H74" s="397"/>
      <c r="I74" s="397"/>
      <c r="J74" s="213"/>
      <c r="K74" s="117"/>
      <c r="L74" s="213"/>
      <c r="M74" s="59" t="s">
        <v>142</v>
      </c>
      <c r="N74" s="59">
        <v>4</v>
      </c>
      <c r="O74" s="397" t="s">
        <v>179</v>
      </c>
      <c r="P74" s="397"/>
      <c r="Q74" s="397"/>
      <c r="R74" s="397"/>
      <c r="S74" s="397"/>
      <c r="T74" s="397"/>
      <c r="X74" s="59" t="s">
        <v>188</v>
      </c>
      <c r="Y74" s="59">
        <v>4</v>
      </c>
      <c r="Z74" s="397" t="str">
        <f>Z64</f>
        <v>Approved at Parlament/Government level</v>
      </c>
      <c r="AA74" s="397"/>
      <c r="AB74" s="397"/>
      <c r="AC74" s="397"/>
      <c r="AD74" s="397"/>
      <c r="AE74" s="397"/>
    </row>
    <row r="75" spans="1:37" x14ac:dyDescent="0.2">
      <c r="B75" s="61" t="s">
        <v>131</v>
      </c>
      <c r="C75" s="59">
        <v>3</v>
      </c>
      <c r="D75" s="397" t="s">
        <v>175</v>
      </c>
      <c r="E75" s="397"/>
      <c r="F75" s="397"/>
      <c r="G75" s="397"/>
      <c r="H75" s="397"/>
      <c r="I75" s="397"/>
      <c r="J75" s="213"/>
      <c r="K75" s="117"/>
      <c r="L75" s="213"/>
      <c r="M75" s="59">
        <v>3</v>
      </c>
      <c r="N75" s="59">
        <v>3</v>
      </c>
      <c r="O75" s="397" t="s">
        <v>181</v>
      </c>
      <c r="P75" s="397"/>
      <c r="Q75" s="397"/>
      <c r="R75" s="397"/>
      <c r="S75" s="397"/>
      <c r="T75" s="397"/>
      <c r="X75" s="59" t="s">
        <v>130</v>
      </c>
      <c r="Y75" s="59">
        <v>3</v>
      </c>
      <c r="Z75" s="397" t="str">
        <f t="shared" ref="Z75:Z78" si="6">Z65</f>
        <v>Approved at Ministry level</v>
      </c>
      <c r="AA75" s="397"/>
      <c r="AB75" s="397"/>
      <c r="AC75" s="397"/>
      <c r="AD75" s="397"/>
      <c r="AE75" s="397"/>
    </row>
    <row r="76" spans="1:37" x14ac:dyDescent="0.2">
      <c r="B76" s="61" t="s">
        <v>73</v>
      </c>
      <c r="C76" s="59">
        <v>2</v>
      </c>
      <c r="D76" s="397" t="s">
        <v>176</v>
      </c>
      <c r="E76" s="397"/>
      <c r="F76" s="397"/>
      <c r="G76" s="397"/>
      <c r="H76" s="397"/>
      <c r="I76" s="397"/>
      <c r="M76" s="59">
        <v>2</v>
      </c>
      <c r="N76" s="59">
        <v>2</v>
      </c>
      <c r="O76" s="397" t="s">
        <v>183</v>
      </c>
      <c r="P76" s="397"/>
      <c r="Q76" s="397"/>
      <c r="R76" s="397"/>
      <c r="S76" s="397"/>
      <c r="T76" s="397"/>
      <c r="X76" s="59" t="s">
        <v>189</v>
      </c>
      <c r="Y76" s="59">
        <v>2</v>
      </c>
      <c r="Z76" s="397" t="str">
        <f t="shared" si="6"/>
        <v>Approved at Department level</v>
      </c>
      <c r="AA76" s="397"/>
      <c r="AB76" s="397"/>
      <c r="AC76" s="397"/>
      <c r="AD76" s="397"/>
      <c r="AE76" s="397"/>
    </row>
    <row r="77" spans="1:37" x14ac:dyDescent="0.2">
      <c r="B77" s="61" t="s">
        <v>134</v>
      </c>
      <c r="C77" s="59">
        <v>1</v>
      </c>
      <c r="D77" s="397" t="s">
        <v>178</v>
      </c>
      <c r="E77" s="397"/>
      <c r="F77" s="397"/>
      <c r="G77" s="397"/>
      <c r="H77" s="397"/>
      <c r="I77" s="397"/>
      <c r="M77" s="59">
        <v>1</v>
      </c>
      <c r="N77" s="59">
        <v>1</v>
      </c>
      <c r="O77" s="397" t="s">
        <v>182</v>
      </c>
      <c r="P77" s="397"/>
      <c r="Q77" s="397"/>
      <c r="R77" s="397"/>
      <c r="S77" s="397"/>
      <c r="T77" s="397"/>
      <c r="X77" s="59" t="s">
        <v>134</v>
      </c>
      <c r="Y77" s="59">
        <v>1</v>
      </c>
      <c r="Z77" s="397" t="str">
        <f t="shared" si="6"/>
        <v>In the preparation/approval at Department level</v>
      </c>
      <c r="AA77" s="397"/>
      <c r="AB77" s="397"/>
      <c r="AC77" s="397"/>
      <c r="AD77" s="397"/>
      <c r="AE77" s="397"/>
    </row>
    <row r="78" spans="1:37" x14ac:dyDescent="0.2">
      <c r="C78" s="211">
        <v>0</v>
      </c>
      <c r="D78" s="397" t="s">
        <v>177</v>
      </c>
      <c r="E78" s="397"/>
      <c r="F78" s="397"/>
      <c r="G78" s="397"/>
      <c r="H78" s="397"/>
      <c r="I78" s="397"/>
      <c r="N78">
        <v>0</v>
      </c>
      <c r="O78" s="397" t="s">
        <v>180</v>
      </c>
      <c r="P78" s="397" t="s">
        <v>180</v>
      </c>
      <c r="Q78" s="397"/>
      <c r="R78" s="397"/>
      <c r="S78" s="397"/>
      <c r="T78" s="397"/>
      <c r="X78" t="s">
        <v>124</v>
      </c>
      <c r="Y78">
        <v>0</v>
      </c>
      <c r="Z78" s="397" t="str">
        <f t="shared" si="6"/>
        <v>No draft or very preliminary preparation</v>
      </c>
      <c r="AA78" s="397"/>
      <c r="AB78" s="397"/>
      <c r="AC78" s="397"/>
      <c r="AD78" s="397"/>
      <c r="AE78" s="397"/>
    </row>
    <row r="80" spans="1:37" x14ac:dyDescent="0.2">
      <c r="A80" s="50" t="s">
        <v>123</v>
      </c>
      <c r="B80" s="86" t="s">
        <v>167</v>
      </c>
      <c r="C80" s="87" t="s">
        <v>173</v>
      </c>
      <c r="G80" s="50"/>
      <c r="I80" s="90" t="str">
        <f>B80</f>
        <v>1.3.1.1</v>
      </c>
      <c r="J80" s="50" t="s">
        <v>79</v>
      </c>
      <c r="K80" s="115" t="s">
        <v>3</v>
      </c>
      <c r="M80" s="50" t="s">
        <v>123</v>
      </c>
      <c r="N80" s="50" t="s">
        <v>168</v>
      </c>
      <c r="O80" s="89" t="s">
        <v>170</v>
      </c>
      <c r="T80" s="90" t="s">
        <v>171</v>
      </c>
      <c r="U80" s="50" t="s">
        <v>79</v>
      </c>
      <c r="V80" s="115" t="s">
        <v>3</v>
      </c>
      <c r="X80" s="50" t="s">
        <v>123</v>
      </c>
      <c r="Y80" s="50" t="s">
        <v>184</v>
      </c>
      <c r="Z80" s="89" t="s">
        <v>186</v>
      </c>
      <c r="AD80" t="s">
        <v>19</v>
      </c>
      <c r="AE80" s="90" t="str">
        <f>Y80</f>
        <v>1.3.2</v>
      </c>
      <c r="AF80" s="50" t="s">
        <v>79</v>
      </c>
      <c r="AG80" s="115" t="s">
        <v>3</v>
      </c>
    </row>
    <row r="81" spans="1:37" ht="12.75" customHeight="1" x14ac:dyDescent="0.2">
      <c r="G81" s="50"/>
      <c r="I81" s="62">
        <v>0</v>
      </c>
      <c r="J81" s="81">
        <v>0.25</v>
      </c>
      <c r="K81" s="114">
        <f>I81*J81</f>
        <v>0</v>
      </c>
      <c r="O81" s="89"/>
      <c r="T81" s="62">
        <v>0</v>
      </c>
      <c r="U81" s="81">
        <v>0.25</v>
      </c>
      <c r="V81" s="114">
        <f>T81*U81</f>
        <v>0</v>
      </c>
      <c r="Z81" s="89" t="s">
        <v>187</v>
      </c>
      <c r="AE81" s="62">
        <v>0</v>
      </c>
      <c r="AF81" s="81">
        <v>0.5</v>
      </c>
      <c r="AG81" s="114">
        <f>AE81*AF81</f>
        <v>0</v>
      </c>
      <c r="AI81" s="357" t="s">
        <v>192</v>
      </c>
      <c r="AJ81" s="379"/>
      <c r="AK81" s="101">
        <f>K81+V81+AG81</f>
        <v>0</v>
      </c>
    </row>
    <row r="83" spans="1:37" x14ac:dyDescent="0.2">
      <c r="A83" s="414">
        <f>Criteria1.1.1!D104</f>
        <v>0</v>
      </c>
      <c r="B83" s="415"/>
      <c r="C83" s="415"/>
      <c r="D83" s="415"/>
      <c r="E83" s="73"/>
      <c r="F83" s="73"/>
      <c r="G83" s="73"/>
      <c r="H83" s="73"/>
      <c r="I83" s="73"/>
      <c r="J83" s="73"/>
      <c r="K83" s="116"/>
      <c r="L83" s="213"/>
      <c r="M83" s="72"/>
      <c r="N83" s="72" t="s">
        <v>19</v>
      </c>
      <c r="O83" s="72"/>
      <c r="P83" s="416"/>
      <c r="Q83" s="416"/>
      <c r="R83" s="416"/>
      <c r="S83" s="416"/>
      <c r="T83" s="72"/>
      <c r="U83" s="72"/>
      <c r="X83" s="72"/>
      <c r="Y83" s="72" t="s">
        <v>19</v>
      </c>
      <c r="Z83" s="72"/>
      <c r="AA83" s="416"/>
      <c r="AB83" s="416"/>
      <c r="AC83" s="416"/>
      <c r="AD83" s="416"/>
      <c r="AE83" s="72"/>
      <c r="AF83" s="72"/>
    </row>
    <row r="84" spans="1:37" x14ac:dyDescent="0.2">
      <c r="A84" s="50"/>
      <c r="B84" s="61" t="s">
        <v>130</v>
      </c>
      <c r="C84" s="59">
        <v>4</v>
      </c>
      <c r="D84" s="397" t="s">
        <v>174</v>
      </c>
      <c r="E84" s="397"/>
      <c r="F84" s="397"/>
      <c r="G84" s="397"/>
      <c r="H84" s="397"/>
      <c r="I84" s="397"/>
      <c r="J84" s="213"/>
      <c r="K84" s="117"/>
      <c r="L84" s="213"/>
      <c r="M84" s="59" t="s">
        <v>142</v>
      </c>
      <c r="N84" s="59">
        <v>4</v>
      </c>
      <c r="O84" s="397" t="s">
        <v>179</v>
      </c>
      <c r="P84" s="397"/>
      <c r="Q84" s="397"/>
      <c r="R84" s="397"/>
      <c r="S84" s="397"/>
      <c r="T84" s="397"/>
      <c r="X84" s="59" t="s">
        <v>188</v>
      </c>
      <c r="Y84" s="59">
        <v>4</v>
      </c>
      <c r="Z84" s="397" t="str">
        <f>Z74</f>
        <v>Approved at Parlament/Government level</v>
      </c>
      <c r="AA84" s="397"/>
      <c r="AB84" s="397"/>
      <c r="AC84" s="397"/>
      <c r="AD84" s="397"/>
      <c r="AE84" s="397"/>
    </row>
    <row r="85" spans="1:37" x14ac:dyDescent="0.2">
      <c r="B85" s="61" t="s">
        <v>131</v>
      </c>
      <c r="C85" s="59">
        <v>3</v>
      </c>
      <c r="D85" s="397" t="s">
        <v>175</v>
      </c>
      <c r="E85" s="397"/>
      <c r="F85" s="397"/>
      <c r="G85" s="397"/>
      <c r="H85" s="397"/>
      <c r="I85" s="397"/>
      <c r="J85" s="213"/>
      <c r="K85" s="117"/>
      <c r="L85" s="213"/>
      <c r="M85" s="59">
        <v>3</v>
      </c>
      <c r="N85" s="59">
        <v>3</v>
      </c>
      <c r="O85" s="397" t="s">
        <v>181</v>
      </c>
      <c r="P85" s="397"/>
      <c r="Q85" s="397"/>
      <c r="R85" s="397"/>
      <c r="S85" s="397"/>
      <c r="T85" s="397"/>
      <c r="X85" s="59" t="s">
        <v>130</v>
      </c>
      <c r="Y85" s="59">
        <v>3</v>
      </c>
      <c r="Z85" s="397" t="str">
        <f t="shared" ref="Z85:Z88" si="7">Z75</f>
        <v>Approved at Ministry level</v>
      </c>
      <c r="AA85" s="397"/>
      <c r="AB85" s="397"/>
      <c r="AC85" s="397"/>
      <c r="AD85" s="397"/>
      <c r="AE85" s="397"/>
    </row>
    <row r="86" spans="1:37" x14ac:dyDescent="0.2">
      <c r="B86" s="61" t="s">
        <v>73</v>
      </c>
      <c r="C86" s="59">
        <v>2</v>
      </c>
      <c r="D86" s="397" t="s">
        <v>176</v>
      </c>
      <c r="E86" s="397"/>
      <c r="F86" s="397"/>
      <c r="G86" s="397"/>
      <c r="H86" s="397"/>
      <c r="I86" s="397"/>
      <c r="M86" s="59">
        <v>2</v>
      </c>
      <c r="N86" s="59">
        <v>2</v>
      </c>
      <c r="O86" s="397" t="s">
        <v>183</v>
      </c>
      <c r="P86" s="397"/>
      <c r="Q86" s="397"/>
      <c r="R86" s="397"/>
      <c r="S86" s="397"/>
      <c r="T86" s="397"/>
      <c r="X86" s="59" t="s">
        <v>189</v>
      </c>
      <c r="Y86" s="59">
        <v>2</v>
      </c>
      <c r="Z86" s="397" t="str">
        <f t="shared" si="7"/>
        <v>Approved at Department level</v>
      </c>
      <c r="AA86" s="397"/>
      <c r="AB86" s="397"/>
      <c r="AC86" s="397"/>
      <c r="AD86" s="397"/>
      <c r="AE86" s="397"/>
    </row>
    <row r="87" spans="1:37" x14ac:dyDescent="0.2">
      <c r="B87" s="61" t="s">
        <v>134</v>
      </c>
      <c r="C87" s="59">
        <v>1</v>
      </c>
      <c r="D87" s="397" t="s">
        <v>178</v>
      </c>
      <c r="E87" s="397"/>
      <c r="F87" s="397"/>
      <c r="G87" s="397"/>
      <c r="H87" s="397"/>
      <c r="I87" s="397"/>
      <c r="M87" s="59">
        <v>1</v>
      </c>
      <c r="N87" s="59">
        <v>1</v>
      </c>
      <c r="O87" s="397" t="s">
        <v>182</v>
      </c>
      <c r="P87" s="397"/>
      <c r="Q87" s="397"/>
      <c r="R87" s="397"/>
      <c r="S87" s="397"/>
      <c r="T87" s="397"/>
      <c r="X87" s="59" t="s">
        <v>134</v>
      </c>
      <c r="Y87" s="59">
        <v>1</v>
      </c>
      <c r="Z87" s="397" t="str">
        <f t="shared" si="7"/>
        <v>In the preparation/approval at Department level</v>
      </c>
      <c r="AA87" s="397"/>
      <c r="AB87" s="397"/>
      <c r="AC87" s="397"/>
      <c r="AD87" s="397"/>
      <c r="AE87" s="397"/>
    </row>
    <row r="88" spans="1:37" x14ac:dyDescent="0.2">
      <c r="C88" s="211">
        <v>0</v>
      </c>
      <c r="D88" s="397" t="s">
        <v>177</v>
      </c>
      <c r="E88" s="397"/>
      <c r="F88" s="397"/>
      <c r="G88" s="397"/>
      <c r="H88" s="397"/>
      <c r="I88" s="397"/>
      <c r="N88">
        <v>0</v>
      </c>
      <c r="O88" s="397" t="s">
        <v>180</v>
      </c>
      <c r="P88" s="397" t="s">
        <v>180</v>
      </c>
      <c r="Q88" s="397"/>
      <c r="R88" s="397"/>
      <c r="S88" s="397"/>
      <c r="T88" s="397"/>
      <c r="X88" t="s">
        <v>124</v>
      </c>
      <c r="Y88">
        <v>0</v>
      </c>
      <c r="Z88" s="397" t="str">
        <f t="shared" si="7"/>
        <v>No draft or very preliminary preparation</v>
      </c>
      <c r="AA88" s="397"/>
      <c r="AB88" s="397"/>
      <c r="AC88" s="397"/>
      <c r="AD88" s="397"/>
      <c r="AE88" s="397"/>
    </row>
    <row r="90" spans="1:37" x14ac:dyDescent="0.2">
      <c r="A90" s="50" t="s">
        <v>123</v>
      </c>
      <c r="B90" s="86" t="s">
        <v>167</v>
      </c>
      <c r="C90" s="87" t="s">
        <v>173</v>
      </c>
      <c r="G90" s="50"/>
      <c r="I90" s="90" t="str">
        <f>B90</f>
        <v>1.3.1.1</v>
      </c>
      <c r="J90" s="50" t="s">
        <v>79</v>
      </c>
      <c r="K90" s="115" t="s">
        <v>3</v>
      </c>
      <c r="M90" s="50" t="s">
        <v>123</v>
      </c>
      <c r="N90" s="50" t="s">
        <v>168</v>
      </c>
      <c r="O90" s="89" t="s">
        <v>170</v>
      </c>
      <c r="T90" s="90" t="s">
        <v>171</v>
      </c>
      <c r="U90" s="50" t="s">
        <v>79</v>
      </c>
      <c r="V90" s="115" t="s">
        <v>3</v>
      </c>
      <c r="X90" s="50" t="s">
        <v>123</v>
      </c>
      <c r="Y90" s="50" t="s">
        <v>184</v>
      </c>
      <c r="Z90" s="89" t="s">
        <v>186</v>
      </c>
      <c r="AD90" t="s">
        <v>19</v>
      </c>
      <c r="AE90" s="90" t="str">
        <f>Y90</f>
        <v>1.3.2</v>
      </c>
      <c r="AF90" s="50" t="s">
        <v>79</v>
      </c>
      <c r="AG90" s="115" t="s">
        <v>3</v>
      </c>
    </row>
    <row r="91" spans="1:37" ht="12.75" customHeight="1" x14ac:dyDescent="0.2">
      <c r="G91" s="50"/>
      <c r="I91" s="62">
        <v>0</v>
      </c>
      <c r="J91" s="81">
        <v>0.25</v>
      </c>
      <c r="K91" s="114">
        <f>I91*J91</f>
        <v>0</v>
      </c>
      <c r="O91" s="89"/>
      <c r="T91" s="62">
        <v>3</v>
      </c>
      <c r="U91" s="81">
        <v>0.25</v>
      </c>
      <c r="V91" s="114">
        <f>T91*U91</f>
        <v>0.75</v>
      </c>
      <c r="Z91" s="89" t="s">
        <v>187</v>
      </c>
      <c r="AE91" s="62">
        <v>4</v>
      </c>
      <c r="AF91" s="81">
        <v>0.5</v>
      </c>
      <c r="AG91" s="114">
        <f>AE91*AF91</f>
        <v>2</v>
      </c>
      <c r="AI91" s="357" t="s">
        <v>192</v>
      </c>
      <c r="AJ91" s="379"/>
      <c r="AK91" s="101">
        <f>K91+V91+AG91</f>
        <v>2.75</v>
      </c>
    </row>
  </sheetData>
  <mergeCells count="180">
    <mergeCell ref="AI91:AJ91"/>
    <mergeCell ref="D86:I86"/>
    <mergeCell ref="O86:T86"/>
    <mergeCell ref="Z86:AE86"/>
    <mergeCell ref="D87:I87"/>
    <mergeCell ref="O87:T87"/>
    <mergeCell ref="Z87:AE87"/>
    <mergeCell ref="D88:I88"/>
    <mergeCell ref="O88:T88"/>
    <mergeCell ref="Z88:AE88"/>
    <mergeCell ref="AI81:AJ81"/>
    <mergeCell ref="A83:D83"/>
    <mergeCell ref="P83:S83"/>
    <mergeCell ref="AA83:AD83"/>
    <mergeCell ref="D84:I84"/>
    <mergeCell ref="O84:T84"/>
    <mergeCell ref="Z84:AE84"/>
    <mergeCell ref="D85:I85"/>
    <mergeCell ref="O85:T85"/>
    <mergeCell ref="Z85:AE85"/>
    <mergeCell ref="D76:I76"/>
    <mergeCell ref="O76:T76"/>
    <mergeCell ref="Z76:AE76"/>
    <mergeCell ref="D77:I77"/>
    <mergeCell ref="O77:T77"/>
    <mergeCell ref="Z77:AE77"/>
    <mergeCell ref="D78:I78"/>
    <mergeCell ref="O78:T78"/>
    <mergeCell ref="Z78:AE78"/>
    <mergeCell ref="AI71:AJ71"/>
    <mergeCell ref="A73:D73"/>
    <mergeCell ref="P73:S73"/>
    <mergeCell ref="AA73:AD73"/>
    <mergeCell ref="D74:I74"/>
    <mergeCell ref="O74:T74"/>
    <mergeCell ref="Z74:AE74"/>
    <mergeCell ref="D75:I75"/>
    <mergeCell ref="O75:T75"/>
    <mergeCell ref="Z75:AE75"/>
    <mergeCell ref="D66:I66"/>
    <mergeCell ref="O66:T66"/>
    <mergeCell ref="Z66:AE66"/>
    <mergeCell ref="D67:I67"/>
    <mergeCell ref="O67:T67"/>
    <mergeCell ref="Z67:AE67"/>
    <mergeCell ref="D68:I68"/>
    <mergeCell ref="O68:T68"/>
    <mergeCell ref="Z68:AE68"/>
    <mergeCell ref="A63:D63"/>
    <mergeCell ref="P63:S63"/>
    <mergeCell ref="AA63:AD63"/>
    <mergeCell ref="D64:I64"/>
    <mergeCell ref="O64:T64"/>
    <mergeCell ref="Z64:AE64"/>
    <mergeCell ref="D65:I65"/>
    <mergeCell ref="O65:T65"/>
    <mergeCell ref="Z65:AE65"/>
    <mergeCell ref="M29:U29"/>
    <mergeCell ref="M39:U39"/>
    <mergeCell ref="M1:S1"/>
    <mergeCell ref="P3:S3"/>
    <mergeCell ref="Z27:AE27"/>
    <mergeCell ref="D28:I28"/>
    <mergeCell ref="O28:T28"/>
    <mergeCell ref="Z28:AE28"/>
    <mergeCell ref="D35:I35"/>
    <mergeCell ref="Z35:AE35"/>
    <mergeCell ref="O16:T16"/>
    <mergeCell ref="O17:T17"/>
    <mergeCell ref="D16:I16"/>
    <mergeCell ref="O8:T8"/>
    <mergeCell ref="X2:AF2"/>
    <mergeCell ref="Z16:AE16"/>
    <mergeCell ref="D17:I17"/>
    <mergeCell ref="Z17:AE17"/>
    <mergeCell ref="D18:I18"/>
    <mergeCell ref="O18:T18"/>
    <mergeCell ref="Z18:AE18"/>
    <mergeCell ref="AA3:AD3"/>
    <mergeCell ref="Z4:AE4"/>
    <mergeCell ref="Z5:AE5"/>
    <mergeCell ref="D27:I27"/>
    <mergeCell ref="AI21:AJ21"/>
    <mergeCell ref="P23:S23"/>
    <mergeCell ref="AA23:AD23"/>
    <mergeCell ref="D24:I24"/>
    <mergeCell ref="Z24:AE24"/>
    <mergeCell ref="O24:T24"/>
    <mergeCell ref="D25:I25"/>
    <mergeCell ref="Z25:AE25"/>
    <mergeCell ref="O5:T5"/>
    <mergeCell ref="D26:I26"/>
    <mergeCell ref="Z26:AE26"/>
    <mergeCell ref="F1:L1"/>
    <mergeCell ref="A2:I2"/>
    <mergeCell ref="M2:U2"/>
    <mergeCell ref="A3:C3"/>
    <mergeCell ref="O4:T4"/>
    <mergeCell ref="D4:I4"/>
    <mergeCell ref="D5:I5"/>
    <mergeCell ref="M19:U19"/>
    <mergeCell ref="Z6:AE6"/>
    <mergeCell ref="AI11:AJ11"/>
    <mergeCell ref="A13:C13"/>
    <mergeCell ref="O14:T14"/>
    <mergeCell ref="O15:T15"/>
    <mergeCell ref="O6:T6"/>
    <mergeCell ref="O7:T7"/>
    <mergeCell ref="P13:S13"/>
    <mergeCell ref="AA13:AD13"/>
    <mergeCell ref="D14:I14"/>
    <mergeCell ref="Z14:AE14"/>
    <mergeCell ref="D15:I15"/>
    <mergeCell ref="Z15:AE15"/>
    <mergeCell ref="D6:I6"/>
    <mergeCell ref="D7:I7"/>
    <mergeCell ref="D8:I8"/>
    <mergeCell ref="M9:U9"/>
    <mergeCell ref="Z7:AE7"/>
    <mergeCell ref="Z8:AE8"/>
    <mergeCell ref="AI41:AJ41"/>
    <mergeCell ref="A23:D23"/>
    <mergeCell ref="P43:S43"/>
    <mergeCell ref="AA43:AD43"/>
    <mergeCell ref="D36:I36"/>
    <mergeCell ref="Z36:AE36"/>
    <mergeCell ref="D37:I37"/>
    <mergeCell ref="Z37:AE37"/>
    <mergeCell ref="D38:I38"/>
    <mergeCell ref="O38:T38"/>
    <mergeCell ref="Z38:AE38"/>
    <mergeCell ref="AI31:AJ31"/>
    <mergeCell ref="P33:S33"/>
    <mergeCell ref="AA33:AD33"/>
    <mergeCell ref="D34:I34"/>
    <mergeCell ref="Z34:AE34"/>
    <mergeCell ref="O25:T25"/>
    <mergeCell ref="A33:C33"/>
    <mergeCell ref="O34:T34"/>
    <mergeCell ref="O35:T35"/>
    <mergeCell ref="O26:T26"/>
    <mergeCell ref="O27:T27"/>
    <mergeCell ref="O36:T36"/>
    <mergeCell ref="O37:T37"/>
    <mergeCell ref="Z48:AE48"/>
    <mergeCell ref="D44:I44"/>
    <mergeCell ref="Z44:AE44"/>
    <mergeCell ref="D45:I45"/>
    <mergeCell ref="Z45:AE45"/>
    <mergeCell ref="D46:I46"/>
    <mergeCell ref="Z46:AE46"/>
    <mergeCell ref="A53:D53"/>
    <mergeCell ref="O47:T47"/>
    <mergeCell ref="O46:T46"/>
    <mergeCell ref="O44:T44"/>
    <mergeCell ref="O45:T45"/>
    <mergeCell ref="AI51:AJ51"/>
    <mergeCell ref="A43:D43"/>
    <mergeCell ref="P53:S53"/>
    <mergeCell ref="AA53:AD53"/>
    <mergeCell ref="AI61:AJ61"/>
    <mergeCell ref="D57:I57"/>
    <mergeCell ref="Z57:AE57"/>
    <mergeCell ref="D58:I58"/>
    <mergeCell ref="O58:T58"/>
    <mergeCell ref="Z58:AE58"/>
    <mergeCell ref="D54:I54"/>
    <mergeCell ref="Z54:AE54"/>
    <mergeCell ref="D55:I55"/>
    <mergeCell ref="Z55:AE55"/>
    <mergeCell ref="D56:I56"/>
    <mergeCell ref="Z56:AE56"/>
    <mergeCell ref="O57:T57"/>
    <mergeCell ref="O54:T54"/>
    <mergeCell ref="O55:T55"/>
    <mergeCell ref="O56:T56"/>
    <mergeCell ref="D47:I47"/>
    <mergeCell ref="Z47:AE47"/>
    <mergeCell ref="D48:I48"/>
    <mergeCell ref="O48:T4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9"/>
  <sheetViews>
    <sheetView topLeftCell="AA1" zoomScale="115" zoomScaleNormal="115" workbookViewId="0">
      <selection activeCell="AS22" sqref="AS22"/>
    </sheetView>
  </sheetViews>
  <sheetFormatPr defaultColWidth="8" defaultRowHeight="12.75" customHeight="1" x14ac:dyDescent="0.2"/>
  <cols>
    <col min="1" max="1" width="4.5703125" customWidth="1"/>
    <col min="2" max="2" width="50.5703125" customWidth="1"/>
    <col min="3" max="3" width="14.28515625" customWidth="1"/>
    <col min="4" max="5" width="13.42578125" customWidth="1"/>
    <col min="6" max="6" width="9.42578125" customWidth="1"/>
    <col min="7" max="7" width="2.7109375" customWidth="1"/>
    <col min="8" max="8" width="8.140625" customWidth="1"/>
    <col min="9" max="9" width="5" customWidth="1"/>
    <col min="10" max="10" width="8.140625" customWidth="1"/>
    <col min="11" max="18" width="5" customWidth="1"/>
    <col min="19" max="19" width="4.140625" customWidth="1"/>
    <col min="20" max="20" width="3.28515625" customWidth="1"/>
    <col min="21" max="39" width="8" customWidth="1"/>
  </cols>
  <sheetData>
    <row r="1" spans="1:42" x14ac:dyDescent="0.2">
      <c r="A1" s="3"/>
      <c r="B1" s="3"/>
      <c r="C1" s="3"/>
      <c r="D1" s="3"/>
      <c r="E1" s="3"/>
      <c r="F1" s="85" t="s">
        <v>193</v>
      </c>
      <c r="G1" s="419" t="s">
        <v>194</v>
      </c>
      <c r="H1" s="419"/>
      <c r="I1" s="419"/>
      <c r="J1" s="419"/>
      <c r="K1" s="419"/>
      <c r="L1" s="419"/>
      <c r="M1" s="419"/>
      <c r="N1" s="419"/>
      <c r="O1" s="419"/>
      <c r="P1" s="419"/>
      <c r="Q1" s="419"/>
      <c r="R1" s="419"/>
      <c r="S1" s="419"/>
      <c r="T1" s="419"/>
      <c r="U1" s="419"/>
    </row>
    <row r="2" spans="1:42" ht="12.75" customHeight="1" x14ac:dyDescent="0.2">
      <c r="A2" s="3"/>
      <c r="B2" s="420" t="s">
        <v>195</v>
      </c>
      <c r="C2" s="421"/>
      <c r="D2" s="421"/>
      <c r="E2" s="421"/>
      <c r="F2" s="421"/>
      <c r="G2" s="421"/>
      <c r="H2" s="421"/>
      <c r="I2" s="421"/>
      <c r="J2" s="421"/>
      <c r="K2" s="421"/>
      <c r="L2" s="421"/>
      <c r="M2" s="421"/>
      <c r="N2" s="421"/>
      <c r="O2" s="421"/>
      <c r="P2" s="421"/>
      <c r="Q2" s="421"/>
      <c r="R2" s="421"/>
      <c r="S2" s="421"/>
      <c r="U2" s="405" t="s">
        <v>204</v>
      </c>
      <c r="V2" s="407"/>
      <c r="W2" s="407"/>
      <c r="X2" s="407"/>
      <c r="Y2" s="407"/>
      <c r="Z2" s="407"/>
      <c r="AA2" s="407"/>
      <c r="AB2" s="407"/>
      <c r="AD2" s="405" t="s">
        <v>211</v>
      </c>
      <c r="AE2" s="405"/>
      <c r="AF2" s="405"/>
      <c r="AG2" s="405"/>
      <c r="AH2" s="405"/>
      <c r="AI2" s="405"/>
      <c r="AJ2" s="405"/>
      <c r="AK2" s="405"/>
      <c r="AL2" s="405"/>
      <c r="AM2" s="405"/>
    </row>
    <row r="3" spans="1:42" x14ac:dyDescent="0.2">
      <c r="A3" s="3"/>
      <c r="B3" s="3"/>
      <c r="C3" s="3"/>
      <c r="D3" s="3"/>
      <c r="E3" s="3"/>
      <c r="F3" s="3"/>
      <c r="G3" s="3"/>
      <c r="H3" s="3"/>
      <c r="I3" s="3"/>
      <c r="J3" s="3"/>
      <c r="K3" s="3"/>
      <c r="L3" s="3"/>
      <c r="M3" s="3"/>
      <c r="N3" s="3"/>
      <c r="O3" s="3"/>
      <c r="P3" s="3"/>
      <c r="Q3" s="3"/>
      <c r="R3" s="3"/>
    </row>
    <row r="4" spans="1:42" ht="17.25" customHeight="1" x14ac:dyDescent="0.2">
      <c r="A4" s="3"/>
      <c r="B4" s="3"/>
      <c r="C4" s="1" t="s">
        <v>20</v>
      </c>
      <c r="D4" s="1"/>
      <c r="E4" s="1"/>
      <c r="F4" s="1"/>
      <c r="G4" s="3"/>
      <c r="H4" s="3"/>
      <c r="I4" s="3"/>
      <c r="J4" s="68" t="s">
        <v>222</v>
      </c>
      <c r="K4" s="3"/>
      <c r="L4" s="3"/>
      <c r="M4" s="3"/>
      <c r="N4" s="3"/>
      <c r="O4" s="3"/>
      <c r="P4" s="3"/>
      <c r="Q4" s="3"/>
      <c r="R4" s="3"/>
      <c r="U4" s="379" t="s">
        <v>196</v>
      </c>
      <c r="V4" s="379"/>
      <c r="W4" s="379"/>
      <c r="X4" s="379"/>
      <c r="Y4" s="379"/>
      <c r="AD4" s="357" t="s">
        <v>213</v>
      </c>
      <c r="AE4" s="379"/>
      <c r="AF4" s="379"/>
      <c r="AG4" s="379"/>
      <c r="AH4" s="379"/>
    </row>
    <row r="5" spans="1:42" x14ac:dyDescent="0.2">
      <c r="A5" s="3"/>
      <c r="B5" s="23"/>
      <c r="C5" s="341" t="s">
        <v>21</v>
      </c>
      <c r="D5" s="338"/>
      <c r="E5" s="338"/>
      <c r="F5" s="339"/>
      <c r="G5" s="16"/>
      <c r="H5" s="111"/>
      <c r="I5" s="3"/>
      <c r="J5" s="3"/>
      <c r="K5" s="3"/>
      <c r="L5" s="3"/>
      <c r="M5" s="3"/>
      <c r="N5" s="3"/>
      <c r="O5" s="3"/>
      <c r="P5" s="3"/>
      <c r="Q5" s="3"/>
      <c r="R5" s="3"/>
    </row>
    <row r="6" spans="1:42" ht="27.75" customHeight="1" x14ac:dyDescent="0.2">
      <c r="A6" s="9"/>
      <c r="B6" s="19" t="s">
        <v>22</v>
      </c>
      <c r="C6" s="422" t="s">
        <v>23</v>
      </c>
      <c r="D6" s="423"/>
      <c r="E6" s="423"/>
      <c r="F6" s="424"/>
      <c r="G6" s="16"/>
      <c r="H6" s="112" t="s">
        <v>197</v>
      </c>
      <c r="I6" s="3">
        <v>4</v>
      </c>
      <c r="J6" s="83" t="s">
        <v>105</v>
      </c>
      <c r="K6" s="397" t="s">
        <v>208</v>
      </c>
      <c r="L6" s="397"/>
      <c r="M6" s="397"/>
      <c r="N6" s="397"/>
      <c r="O6" s="397"/>
      <c r="P6" s="397"/>
      <c r="Q6" s="397"/>
      <c r="R6" s="397"/>
      <c r="S6" s="397"/>
      <c r="U6" s="61" t="s">
        <v>188</v>
      </c>
      <c r="V6" s="59">
        <v>4</v>
      </c>
      <c r="W6" s="397" t="s">
        <v>198</v>
      </c>
      <c r="X6" s="397"/>
      <c r="Y6" s="397"/>
      <c r="Z6" s="397"/>
      <c r="AA6" s="397"/>
      <c r="AB6" s="397"/>
      <c r="AD6" s="61" t="s">
        <v>69</v>
      </c>
      <c r="AE6" s="59">
        <v>4</v>
      </c>
      <c r="AF6" s="120" t="s">
        <v>216</v>
      </c>
      <c r="AG6" s="107"/>
      <c r="AH6" s="107"/>
      <c r="AI6" s="107"/>
      <c r="AJ6" s="107"/>
      <c r="AK6" s="107"/>
    </row>
    <row r="7" spans="1:42" ht="18.75" customHeight="1" x14ac:dyDescent="0.2">
      <c r="A7" s="9"/>
      <c r="B7" s="5" t="str">
        <f>Criteria1.1.2!C10</f>
        <v>Judicial System: strenghten and maintain independence</v>
      </c>
      <c r="C7" s="336" t="s">
        <v>13</v>
      </c>
      <c r="D7" s="329"/>
      <c r="E7" s="329"/>
      <c r="F7" s="330"/>
      <c r="G7" s="16"/>
      <c r="H7" s="118" t="s">
        <v>206</v>
      </c>
      <c r="I7" s="3">
        <v>3</v>
      </c>
      <c r="J7" s="83" t="s">
        <v>106</v>
      </c>
      <c r="K7" s="397" t="s">
        <v>210</v>
      </c>
      <c r="L7" s="397"/>
      <c r="M7" s="397"/>
      <c r="N7" s="397"/>
      <c r="O7" s="397"/>
      <c r="P7" s="397"/>
      <c r="Q7" s="397"/>
      <c r="R7" s="397"/>
      <c r="S7" s="397"/>
      <c r="U7" s="61" t="s">
        <v>130</v>
      </c>
      <c r="V7" s="59">
        <v>3</v>
      </c>
      <c r="W7" s="397" t="s">
        <v>202</v>
      </c>
      <c r="X7" s="397"/>
      <c r="Y7" s="397"/>
      <c r="Z7" s="397"/>
      <c r="AA7" s="397"/>
      <c r="AB7" s="397"/>
      <c r="AD7" s="61" t="s">
        <v>71</v>
      </c>
      <c r="AE7" s="59">
        <v>3</v>
      </c>
      <c r="AF7" s="120" t="s">
        <v>217</v>
      </c>
      <c r="AG7" s="107"/>
      <c r="AH7" s="107"/>
      <c r="AI7" s="107"/>
      <c r="AJ7" s="107"/>
      <c r="AK7" s="107"/>
    </row>
    <row r="8" spans="1:42" x14ac:dyDescent="0.2">
      <c r="A8" s="9"/>
      <c r="B8" s="5" t="str">
        <f>Criteria1.1.2!D10</f>
        <v>Execusion of criminal sanctions</v>
      </c>
      <c r="C8" s="336" t="s">
        <v>13</v>
      </c>
      <c r="D8" s="329"/>
      <c r="E8" s="329"/>
      <c r="F8" s="330"/>
      <c r="G8" s="16"/>
      <c r="H8" s="118" t="s">
        <v>207</v>
      </c>
      <c r="I8" s="3">
        <v>2</v>
      </c>
      <c r="J8" s="83" t="s">
        <v>107</v>
      </c>
      <c r="K8" s="397"/>
      <c r="L8" s="397"/>
      <c r="M8" s="397"/>
      <c r="N8" s="397"/>
      <c r="O8" s="397"/>
      <c r="P8" s="397"/>
      <c r="Q8" s="397"/>
      <c r="R8" s="397"/>
      <c r="S8" s="397"/>
      <c r="U8" s="61" t="s">
        <v>73</v>
      </c>
      <c r="V8" s="59">
        <v>2</v>
      </c>
      <c r="W8" s="397" t="s">
        <v>201</v>
      </c>
      <c r="X8" s="397"/>
      <c r="Y8" s="397"/>
      <c r="Z8" s="397"/>
      <c r="AA8" s="397"/>
      <c r="AB8" s="397"/>
      <c r="AD8" s="61" t="s">
        <v>73</v>
      </c>
      <c r="AE8" s="59">
        <v>2</v>
      </c>
      <c r="AF8" s="120" t="s">
        <v>218</v>
      </c>
      <c r="AG8" s="107"/>
      <c r="AH8" s="107"/>
      <c r="AI8" s="107"/>
      <c r="AJ8" s="107"/>
      <c r="AK8" s="107"/>
    </row>
    <row r="9" spans="1:42" ht="16.5" customHeight="1" x14ac:dyDescent="0.2">
      <c r="A9" s="9"/>
      <c r="B9" s="5" t="str">
        <f>Criteria1.1.2!E10</f>
        <v>Access to justice</v>
      </c>
      <c r="C9" s="336" t="s">
        <v>13</v>
      </c>
      <c r="D9" s="329"/>
      <c r="E9" s="329"/>
      <c r="F9" s="330"/>
      <c r="G9" s="16"/>
      <c r="H9" s="119" t="s">
        <v>134</v>
      </c>
      <c r="I9" s="68">
        <v>1</v>
      </c>
      <c r="J9" s="83" t="s">
        <v>108</v>
      </c>
      <c r="K9" s="397"/>
      <c r="L9" s="397"/>
      <c r="M9" s="397"/>
      <c r="N9" s="397"/>
      <c r="O9" s="397"/>
      <c r="P9" s="397"/>
      <c r="Q9" s="397"/>
      <c r="R9" s="397"/>
      <c r="S9" s="397"/>
      <c r="U9" s="61" t="s">
        <v>134</v>
      </c>
      <c r="V9" s="59">
        <v>1</v>
      </c>
      <c r="W9" s="397" t="s">
        <v>199</v>
      </c>
      <c r="X9" s="397"/>
      <c r="Y9" s="397"/>
      <c r="Z9" s="397"/>
      <c r="AA9" s="397"/>
      <c r="AB9" s="397"/>
      <c r="AD9" s="61" t="s">
        <v>214</v>
      </c>
      <c r="AE9" s="59">
        <v>1</v>
      </c>
      <c r="AF9" s="120" t="s">
        <v>219</v>
      </c>
      <c r="AG9" s="107"/>
      <c r="AH9" s="107"/>
      <c r="AI9" s="107"/>
      <c r="AJ9" s="107"/>
      <c r="AK9" s="107"/>
    </row>
    <row r="10" spans="1:42" ht="16.5" customHeight="1" x14ac:dyDescent="0.2">
      <c r="A10" s="9"/>
      <c r="B10" s="5" t="str">
        <f>Criteria1.1.2!F10</f>
        <v>Support to economic sector growth</v>
      </c>
      <c r="C10" s="336" t="s">
        <v>13</v>
      </c>
      <c r="D10" s="329"/>
      <c r="E10" s="329"/>
      <c r="F10" s="330"/>
      <c r="G10" s="16"/>
      <c r="H10" s="111"/>
      <c r="I10" s="68">
        <v>0</v>
      </c>
      <c r="J10" s="83" t="s">
        <v>109</v>
      </c>
      <c r="K10" s="397" t="s">
        <v>209</v>
      </c>
      <c r="L10" s="397"/>
      <c r="M10" s="397"/>
      <c r="N10" s="397"/>
      <c r="O10" s="397"/>
      <c r="P10" s="397"/>
      <c r="Q10" s="397"/>
      <c r="R10" s="397"/>
      <c r="S10" s="397"/>
      <c r="W10" s="397" t="s">
        <v>200</v>
      </c>
      <c r="X10" s="397"/>
      <c r="Y10" s="397"/>
      <c r="Z10" s="397"/>
      <c r="AA10" s="397"/>
      <c r="AB10" s="397"/>
      <c r="AD10" s="79" t="s">
        <v>215</v>
      </c>
      <c r="AF10" s="120" t="s">
        <v>220</v>
      </c>
      <c r="AG10" s="107"/>
      <c r="AH10" s="107"/>
      <c r="AI10" s="107"/>
      <c r="AJ10" s="107"/>
      <c r="AK10" s="107"/>
    </row>
    <row r="11" spans="1:42" x14ac:dyDescent="0.2">
      <c r="A11" s="3"/>
      <c r="B11" s="3"/>
      <c r="C11" s="4" t="s">
        <v>24</v>
      </c>
      <c r="D11" s="2"/>
      <c r="E11" s="10"/>
      <c r="F11" s="10"/>
      <c r="G11" s="3"/>
      <c r="H11" s="3"/>
      <c r="I11" s="3"/>
      <c r="J11" s="3"/>
      <c r="K11" s="3"/>
      <c r="L11" s="3"/>
      <c r="M11" s="3"/>
      <c r="N11" s="3"/>
      <c r="O11" s="3"/>
      <c r="P11" s="3"/>
      <c r="Q11" s="3"/>
      <c r="R11" s="113" t="s">
        <v>79</v>
      </c>
      <c r="S11" s="113" t="s">
        <v>3</v>
      </c>
      <c r="X11" s="3"/>
      <c r="Y11" s="3"/>
      <c r="Z11" s="3"/>
      <c r="AA11" s="113" t="s">
        <v>79</v>
      </c>
      <c r="AB11" s="113" t="s">
        <v>3</v>
      </c>
      <c r="AG11" s="3"/>
      <c r="AH11" s="3"/>
      <c r="AI11" s="3"/>
      <c r="AJ11" s="113" t="s">
        <v>79</v>
      </c>
      <c r="AK11" s="113" t="s">
        <v>3</v>
      </c>
    </row>
    <row r="12" spans="1:42" x14ac:dyDescent="0.2">
      <c r="A12" s="3"/>
      <c r="B12" s="3"/>
      <c r="C12" s="3"/>
      <c r="D12" s="3"/>
      <c r="E12" s="3"/>
      <c r="F12" s="3"/>
      <c r="G12" s="3"/>
      <c r="J12" s="113"/>
      <c r="K12" s="113"/>
      <c r="L12" s="113"/>
      <c r="M12" s="113"/>
      <c r="N12" s="113"/>
      <c r="O12" s="85" t="s">
        <v>46</v>
      </c>
      <c r="P12" s="113" t="s">
        <v>203</v>
      </c>
      <c r="Q12" s="63">
        <v>4</v>
      </c>
      <c r="R12" s="49">
        <v>0.25</v>
      </c>
      <c r="S12">
        <f>Q12*R12</f>
        <v>1</v>
      </c>
      <c r="X12" s="85" t="s">
        <v>46</v>
      </c>
      <c r="Y12" s="113" t="s">
        <v>205</v>
      </c>
      <c r="Z12" s="63">
        <v>1</v>
      </c>
      <c r="AA12" s="49">
        <v>0.25</v>
      </c>
      <c r="AB12">
        <f>Z12*AA12</f>
        <v>0.25</v>
      </c>
      <c r="AG12" s="85" t="s">
        <v>46</v>
      </c>
      <c r="AH12" s="113" t="s">
        <v>212</v>
      </c>
      <c r="AI12" s="63">
        <v>3</v>
      </c>
      <c r="AJ12" s="49">
        <v>0.5</v>
      </c>
      <c r="AK12">
        <f>AI12*AJ12</f>
        <v>1.5</v>
      </c>
      <c r="AN12" s="357" t="s">
        <v>221</v>
      </c>
      <c r="AO12" s="379"/>
      <c r="AP12" s="121">
        <f>S12+AB12+AK12</f>
        <v>2.75</v>
      </c>
    </row>
    <row r="13" spans="1:42" x14ac:dyDescent="0.2">
      <c r="A13" s="3"/>
      <c r="B13" s="3"/>
      <c r="C13" s="3"/>
      <c r="D13" s="3"/>
      <c r="E13" s="3"/>
      <c r="F13" s="3"/>
      <c r="G13" s="3"/>
      <c r="H13" s="3"/>
      <c r="I13" s="3"/>
      <c r="J13" s="3"/>
      <c r="K13" s="3"/>
      <c r="L13" s="3"/>
      <c r="M13" s="3"/>
      <c r="N13" s="3"/>
      <c r="O13" s="3"/>
      <c r="P13" s="3"/>
      <c r="Q13" s="3"/>
      <c r="R13" s="3"/>
    </row>
    <row r="14" spans="1:42" x14ac:dyDescent="0.2">
      <c r="A14" s="3"/>
      <c r="B14" s="3"/>
      <c r="C14" s="1" t="s">
        <v>20</v>
      </c>
      <c r="D14" s="1"/>
      <c r="E14" s="1"/>
      <c r="F14" s="1"/>
      <c r="G14" s="3"/>
      <c r="H14" s="3"/>
      <c r="I14" s="3"/>
      <c r="J14" s="68" t="s">
        <v>222</v>
      </c>
      <c r="K14" s="3"/>
      <c r="L14" s="3"/>
      <c r="M14" s="3"/>
      <c r="N14" s="3"/>
      <c r="O14" s="3"/>
      <c r="P14" s="3"/>
      <c r="Q14" s="3"/>
      <c r="R14" s="3"/>
      <c r="U14" s="379" t="s">
        <v>196</v>
      </c>
      <c r="V14" s="379"/>
      <c r="W14" s="379"/>
      <c r="X14" s="379"/>
      <c r="Y14" s="379"/>
      <c r="AD14" s="357" t="s">
        <v>213</v>
      </c>
      <c r="AE14" s="379"/>
      <c r="AF14" s="379"/>
      <c r="AG14" s="379"/>
      <c r="AH14" s="379"/>
    </row>
    <row r="15" spans="1:42" x14ac:dyDescent="0.2">
      <c r="A15" s="3"/>
      <c r="B15" s="23"/>
      <c r="C15" s="337" t="s">
        <v>547</v>
      </c>
      <c r="D15" s="338"/>
      <c r="E15" s="338"/>
      <c r="F15" s="339"/>
      <c r="G15" s="16"/>
      <c r="H15" s="111"/>
      <c r="I15" s="3"/>
      <c r="J15" s="3"/>
      <c r="K15" s="3"/>
      <c r="L15" s="3"/>
      <c r="M15" s="3"/>
      <c r="N15" s="3"/>
      <c r="O15" s="3"/>
      <c r="P15" s="3"/>
      <c r="Q15" s="3"/>
      <c r="R15" s="3"/>
    </row>
    <row r="16" spans="1:42" ht="24" customHeight="1" x14ac:dyDescent="0.2">
      <c r="A16" s="9"/>
      <c r="B16" s="19" t="s">
        <v>22</v>
      </c>
      <c r="C16" s="425" t="s">
        <v>478</v>
      </c>
      <c r="D16" s="426"/>
      <c r="E16" s="426"/>
      <c r="F16" s="427"/>
      <c r="G16" s="16"/>
      <c r="H16" s="112" t="s">
        <v>197</v>
      </c>
      <c r="I16" s="3">
        <v>4</v>
      </c>
      <c r="J16" s="83" t="s">
        <v>105</v>
      </c>
      <c r="K16" s="397" t="s">
        <v>208</v>
      </c>
      <c r="L16" s="397"/>
      <c r="M16" s="397"/>
      <c r="N16" s="397"/>
      <c r="O16" s="397"/>
      <c r="P16" s="397"/>
      <c r="Q16" s="397"/>
      <c r="R16" s="397"/>
      <c r="S16" s="397"/>
      <c r="U16" s="61" t="s">
        <v>188</v>
      </c>
      <c r="V16" s="59">
        <v>4</v>
      </c>
      <c r="W16" s="397" t="s">
        <v>198</v>
      </c>
      <c r="X16" s="397"/>
      <c r="Y16" s="397"/>
      <c r="Z16" s="397"/>
      <c r="AA16" s="397"/>
      <c r="AB16" s="397"/>
      <c r="AD16" s="61" t="s">
        <v>69</v>
      </c>
      <c r="AE16" s="59">
        <v>4</v>
      </c>
      <c r="AF16" s="120" t="s">
        <v>216</v>
      </c>
      <c r="AG16" s="107"/>
      <c r="AH16" s="107"/>
      <c r="AI16" s="107"/>
      <c r="AJ16" s="107"/>
      <c r="AK16" s="107"/>
    </row>
    <row r="17" spans="1:42" x14ac:dyDescent="0.2">
      <c r="A17" s="9"/>
      <c r="B17" s="5" t="str">
        <f>Criteria1.1.2!C21</f>
        <v>Development of credible defence capabilities</v>
      </c>
      <c r="C17" s="328" t="s">
        <v>548</v>
      </c>
      <c r="D17" s="329"/>
      <c r="E17" s="329"/>
      <c r="F17" s="330"/>
      <c r="G17" s="16"/>
      <c r="H17" s="118" t="s">
        <v>206</v>
      </c>
      <c r="I17" s="3">
        <v>3</v>
      </c>
      <c r="J17" s="83" t="s">
        <v>106</v>
      </c>
      <c r="K17" s="397" t="s">
        <v>210</v>
      </c>
      <c r="L17" s="397"/>
      <c r="M17" s="397"/>
      <c r="N17" s="397"/>
      <c r="O17" s="397"/>
      <c r="P17" s="397"/>
      <c r="Q17" s="397"/>
      <c r="R17" s="397"/>
      <c r="S17" s="397"/>
      <c r="U17" s="61" t="s">
        <v>130</v>
      </c>
      <c r="V17" s="59">
        <v>3</v>
      </c>
      <c r="W17" s="397" t="s">
        <v>202</v>
      </c>
      <c r="X17" s="397"/>
      <c r="Y17" s="397"/>
      <c r="Z17" s="397"/>
      <c r="AA17" s="397"/>
      <c r="AB17" s="397"/>
      <c r="AD17" s="61" t="s">
        <v>71</v>
      </c>
      <c r="AE17" s="59">
        <v>3</v>
      </c>
      <c r="AF17" s="120" t="s">
        <v>217</v>
      </c>
      <c r="AG17" s="107"/>
      <c r="AH17" s="107"/>
      <c r="AI17" s="107"/>
      <c r="AJ17" s="107"/>
      <c r="AK17" s="107"/>
    </row>
    <row r="18" spans="1:42" ht="22.5" customHeight="1" x14ac:dyDescent="0.2">
      <c r="A18" s="9"/>
      <c r="B18" s="5" t="str">
        <f>Criteria1.1.2!D21</f>
        <v>Development of interoperable capabilities for peace support activities</v>
      </c>
      <c r="C18" s="336"/>
      <c r="D18" s="329"/>
      <c r="E18" s="329"/>
      <c r="F18" s="330"/>
      <c r="G18" s="16"/>
      <c r="H18" s="118" t="s">
        <v>207</v>
      </c>
      <c r="I18" s="3">
        <v>2</v>
      </c>
      <c r="J18" s="83" t="s">
        <v>107</v>
      </c>
      <c r="K18" s="397"/>
      <c r="L18" s="397"/>
      <c r="M18" s="397"/>
      <c r="N18" s="397"/>
      <c r="O18" s="397"/>
      <c r="P18" s="397"/>
      <c r="Q18" s="397"/>
      <c r="R18" s="397"/>
      <c r="S18" s="397"/>
      <c r="U18" s="61" t="s">
        <v>73</v>
      </c>
      <c r="V18" s="59">
        <v>2</v>
      </c>
      <c r="W18" s="397" t="s">
        <v>201</v>
      </c>
      <c r="X18" s="397"/>
      <c r="Y18" s="397"/>
      <c r="Z18" s="397"/>
      <c r="AA18" s="397"/>
      <c r="AB18" s="397"/>
      <c r="AD18" s="61" t="s">
        <v>73</v>
      </c>
      <c r="AE18" s="59">
        <v>2</v>
      </c>
      <c r="AF18" s="120" t="s">
        <v>218</v>
      </c>
      <c r="AG18" s="107"/>
      <c r="AH18" s="107"/>
      <c r="AI18" s="107"/>
      <c r="AJ18" s="107"/>
      <c r="AK18" s="107"/>
    </row>
    <row r="19" spans="1:42" x14ac:dyDescent="0.2">
      <c r="A19" s="9"/>
      <c r="B19" s="5" t="str">
        <f>Criteria1.1.2!E21</f>
        <v>Contribution in building up stable security environment</v>
      </c>
      <c r="C19" s="336"/>
      <c r="D19" s="329"/>
      <c r="E19" s="329"/>
      <c r="F19" s="330"/>
      <c r="G19" s="16"/>
      <c r="H19" s="119" t="s">
        <v>134</v>
      </c>
      <c r="I19" s="68">
        <v>1</v>
      </c>
      <c r="J19" s="83" t="s">
        <v>108</v>
      </c>
      <c r="K19" s="397"/>
      <c r="L19" s="397"/>
      <c r="M19" s="397"/>
      <c r="N19" s="397"/>
      <c r="O19" s="397"/>
      <c r="P19" s="397"/>
      <c r="Q19" s="397"/>
      <c r="R19" s="397"/>
      <c r="S19" s="397"/>
      <c r="U19" s="61" t="s">
        <v>134</v>
      </c>
      <c r="V19" s="59">
        <v>1</v>
      </c>
      <c r="W19" s="397" t="s">
        <v>199</v>
      </c>
      <c r="X19" s="397"/>
      <c r="Y19" s="397"/>
      <c r="Z19" s="397"/>
      <c r="AA19" s="397"/>
      <c r="AB19" s="397"/>
      <c r="AD19" s="61" t="s">
        <v>214</v>
      </c>
      <c r="AE19" s="59">
        <v>1</v>
      </c>
      <c r="AF19" s="120" t="s">
        <v>219</v>
      </c>
      <c r="AG19" s="107"/>
      <c r="AH19" s="107"/>
      <c r="AI19" s="107"/>
      <c r="AJ19" s="107"/>
      <c r="AK19" s="107"/>
    </row>
    <row r="20" spans="1:42" ht="19.5" customHeight="1" x14ac:dyDescent="0.2">
      <c r="A20" s="9"/>
      <c r="B20" s="5" t="str">
        <f>Criteria1.1.2!F21</f>
        <v>Development of partnership and cooperation with other countries</v>
      </c>
      <c r="C20" s="336"/>
      <c r="D20" s="329"/>
      <c r="E20" s="329"/>
      <c r="F20" s="330"/>
      <c r="G20" s="16"/>
      <c r="H20" s="111"/>
      <c r="I20" s="68">
        <v>0</v>
      </c>
      <c r="J20" s="83" t="s">
        <v>109</v>
      </c>
      <c r="K20" s="397" t="s">
        <v>209</v>
      </c>
      <c r="L20" s="397"/>
      <c r="M20" s="397"/>
      <c r="N20" s="397"/>
      <c r="O20" s="397"/>
      <c r="P20" s="397"/>
      <c r="Q20" s="397"/>
      <c r="R20" s="397"/>
      <c r="S20" s="397"/>
      <c r="W20" s="397" t="s">
        <v>200</v>
      </c>
      <c r="X20" s="397"/>
      <c r="Y20" s="397"/>
      <c r="Z20" s="397"/>
      <c r="AA20" s="397"/>
      <c r="AB20" s="397"/>
      <c r="AD20" s="79" t="s">
        <v>215</v>
      </c>
      <c r="AF20" s="120" t="s">
        <v>220</v>
      </c>
      <c r="AG20" s="107"/>
      <c r="AH20" s="107"/>
      <c r="AI20" s="107"/>
      <c r="AJ20" s="107"/>
      <c r="AK20" s="107"/>
    </row>
    <row r="21" spans="1:42" x14ac:dyDescent="0.2">
      <c r="A21" s="3"/>
      <c r="B21" s="10"/>
      <c r="C21" s="4" t="s">
        <v>24</v>
      </c>
      <c r="D21" s="2"/>
      <c r="E21" s="10"/>
      <c r="F21" s="10"/>
      <c r="G21" s="3"/>
      <c r="H21" s="3"/>
      <c r="I21" s="3"/>
      <c r="J21" s="3"/>
      <c r="K21" s="3"/>
      <c r="L21" s="3"/>
      <c r="M21" s="3"/>
      <c r="N21" s="3"/>
      <c r="O21" s="3"/>
      <c r="P21" s="3"/>
      <c r="Q21" s="3"/>
      <c r="R21" s="113" t="s">
        <v>79</v>
      </c>
      <c r="S21" s="113" t="s">
        <v>3</v>
      </c>
      <c r="X21" s="3"/>
      <c r="Y21" s="3"/>
      <c r="Z21" s="3"/>
      <c r="AA21" s="113" t="s">
        <v>79</v>
      </c>
      <c r="AB21" s="113" t="s">
        <v>3</v>
      </c>
      <c r="AG21" s="3"/>
      <c r="AH21" s="3"/>
      <c r="AI21" s="3"/>
      <c r="AJ21" s="113" t="s">
        <v>79</v>
      </c>
      <c r="AK21" s="113" t="s">
        <v>3</v>
      </c>
    </row>
    <row r="22" spans="1:42" x14ac:dyDescent="0.2">
      <c r="A22" s="3"/>
      <c r="B22" s="3"/>
      <c r="C22" s="3"/>
      <c r="D22" s="3"/>
      <c r="E22" s="3"/>
      <c r="F22" s="3"/>
      <c r="G22" s="3"/>
      <c r="J22" s="113"/>
      <c r="K22" s="113"/>
      <c r="L22" s="113"/>
      <c r="M22" s="113"/>
      <c r="N22" s="113"/>
      <c r="O22" s="85" t="s">
        <v>46</v>
      </c>
      <c r="P22" s="113" t="s">
        <v>203</v>
      </c>
      <c r="Q22" s="63">
        <v>0</v>
      </c>
      <c r="R22" s="49">
        <v>0.25</v>
      </c>
      <c r="S22">
        <f>Q22*R22</f>
        <v>0</v>
      </c>
      <c r="X22" s="85" t="s">
        <v>46</v>
      </c>
      <c r="Y22" s="113" t="s">
        <v>205</v>
      </c>
      <c r="Z22" s="63">
        <v>0</v>
      </c>
      <c r="AA22" s="49">
        <v>0.25</v>
      </c>
      <c r="AB22">
        <f>Z22*AA22</f>
        <v>0</v>
      </c>
      <c r="AG22" s="85" t="s">
        <v>46</v>
      </c>
      <c r="AH22" s="113" t="s">
        <v>212</v>
      </c>
      <c r="AI22" s="63">
        <v>0</v>
      </c>
      <c r="AJ22" s="49">
        <f>AJ12</f>
        <v>0.5</v>
      </c>
      <c r="AK22">
        <f>AI22*AJ22</f>
        <v>0</v>
      </c>
      <c r="AN22" s="357" t="s">
        <v>221</v>
      </c>
      <c r="AO22" s="379"/>
      <c r="AP22" s="121">
        <f>S22+AB22+AK22</f>
        <v>0</v>
      </c>
    </row>
    <row r="23" spans="1:42" x14ac:dyDescent="0.2">
      <c r="A23" s="3"/>
      <c r="B23" s="3"/>
      <c r="C23" s="3"/>
      <c r="D23" s="3"/>
      <c r="E23" s="3"/>
      <c r="F23" s="3"/>
      <c r="G23" s="3"/>
      <c r="H23" s="3"/>
      <c r="I23" s="3"/>
      <c r="J23" s="3"/>
      <c r="K23" s="3"/>
      <c r="L23" s="3"/>
      <c r="M23" s="3"/>
      <c r="N23" s="3"/>
      <c r="O23" s="3"/>
      <c r="P23" s="3"/>
      <c r="Q23" s="3"/>
      <c r="R23" s="3"/>
    </row>
    <row r="24" spans="1:42" x14ac:dyDescent="0.2">
      <c r="A24" s="3"/>
      <c r="B24" s="3"/>
      <c r="C24" s="1" t="s">
        <v>20</v>
      </c>
      <c r="D24" s="1"/>
      <c r="E24" s="1"/>
      <c r="F24" s="1"/>
      <c r="G24" s="3"/>
      <c r="H24" s="3"/>
      <c r="I24" s="3"/>
      <c r="J24" s="68" t="s">
        <v>222</v>
      </c>
      <c r="K24" s="3"/>
      <c r="L24" s="3"/>
      <c r="M24" s="3"/>
      <c r="N24" s="3"/>
      <c r="O24" s="3"/>
      <c r="P24" s="3"/>
      <c r="Q24" s="3"/>
      <c r="R24" s="3"/>
      <c r="U24" s="379" t="s">
        <v>196</v>
      </c>
      <c r="V24" s="379"/>
      <c r="W24" s="379"/>
      <c r="X24" s="379"/>
      <c r="Y24" s="379"/>
      <c r="AD24" s="357" t="s">
        <v>213</v>
      </c>
      <c r="AE24" s="379"/>
      <c r="AF24" s="379"/>
      <c r="AG24" s="379"/>
      <c r="AH24" s="379"/>
    </row>
    <row r="25" spans="1:42" x14ac:dyDescent="0.2">
      <c r="A25" s="3"/>
      <c r="B25" s="23"/>
      <c r="C25" s="341" t="s">
        <v>25</v>
      </c>
      <c r="D25" s="338"/>
      <c r="E25" s="338"/>
      <c r="F25" s="339"/>
      <c r="G25" s="16"/>
      <c r="H25" s="111"/>
      <c r="I25" s="3"/>
      <c r="J25" s="3"/>
      <c r="K25" s="3"/>
      <c r="L25" s="3"/>
      <c r="M25" s="3"/>
      <c r="N25" s="3"/>
      <c r="O25" s="3"/>
      <c r="P25" s="3"/>
      <c r="Q25" s="3"/>
      <c r="R25" s="3"/>
    </row>
    <row r="26" spans="1:42" ht="22.5" customHeight="1" x14ac:dyDescent="0.2">
      <c r="A26" s="9"/>
      <c r="B26" s="19" t="s">
        <v>22</v>
      </c>
      <c r="C26" s="428" t="s">
        <v>26</v>
      </c>
      <c r="D26" s="423"/>
      <c r="E26" s="423"/>
      <c r="F26" s="424"/>
      <c r="G26" s="16"/>
      <c r="H26" s="112" t="s">
        <v>197</v>
      </c>
      <c r="I26" s="3">
        <v>4</v>
      </c>
      <c r="J26" s="83" t="s">
        <v>105</v>
      </c>
      <c r="K26" s="397" t="s">
        <v>208</v>
      </c>
      <c r="L26" s="397"/>
      <c r="M26" s="397"/>
      <c r="N26" s="397"/>
      <c r="O26" s="397"/>
      <c r="P26" s="397"/>
      <c r="Q26" s="397"/>
      <c r="R26" s="397"/>
      <c r="S26" s="397"/>
      <c r="U26" s="61" t="s">
        <v>188</v>
      </c>
      <c r="V26" s="59">
        <v>4</v>
      </c>
      <c r="W26" s="397" t="s">
        <v>198</v>
      </c>
      <c r="X26" s="397"/>
      <c r="Y26" s="397"/>
      <c r="Z26" s="397"/>
      <c r="AA26" s="397"/>
      <c r="AB26" s="397"/>
      <c r="AD26" s="61" t="s">
        <v>69</v>
      </c>
      <c r="AE26" s="59">
        <v>4</v>
      </c>
      <c r="AF26" s="120" t="s">
        <v>216</v>
      </c>
      <c r="AG26" s="107"/>
      <c r="AH26" s="107"/>
      <c r="AI26" s="107"/>
      <c r="AJ26" s="107"/>
      <c r="AK26" s="107"/>
    </row>
    <row r="27" spans="1:42" ht="22.5" customHeight="1" x14ac:dyDescent="0.2">
      <c r="A27" s="9"/>
      <c r="B27" s="5" t="str">
        <f>Criteria1.1.2!C34</f>
        <v>Policy making and coordination capacities/ streatgic planning and policy making</v>
      </c>
      <c r="C27" s="336" t="s">
        <v>13</v>
      </c>
      <c r="D27" s="329"/>
      <c r="E27" s="329"/>
      <c r="F27" s="330"/>
      <c r="G27" s="16"/>
      <c r="H27" s="118" t="s">
        <v>206</v>
      </c>
      <c r="I27" s="3">
        <v>3</v>
      </c>
      <c r="J27" s="83" t="s">
        <v>106</v>
      </c>
      <c r="K27" s="397" t="s">
        <v>210</v>
      </c>
      <c r="L27" s="397"/>
      <c r="M27" s="397"/>
      <c r="N27" s="397"/>
      <c r="O27" s="397"/>
      <c r="P27" s="397"/>
      <c r="Q27" s="397"/>
      <c r="R27" s="397"/>
      <c r="S27" s="397"/>
      <c r="U27" s="61" t="s">
        <v>130</v>
      </c>
      <c r="V27" s="59">
        <v>3</v>
      </c>
      <c r="W27" s="397" t="s">
        <v>202</v>
      </c>
      <c r="X27" s="397"/>
      <c r="Y27" s="397"/>
      <c r="Z27" s="397"/>
      <c r="AA27" s="397"/>
      <c r="AB27" s="397"/>
      <c r="AD27" s="61" t="s">
        <v>71</v>
      </c>
      <c r="AE27" s="59">
        <v>3</v>
      </c>
      <c r="AF27" s="120" t="s">
        <v>217</v>
      </c>
      <c r="AG27" s="107"/>
      <c r="AH27" s="107"/>
      <c r="AI27" s="107"/>
      <c r="AJ27" s="107"/>
      <c r="AK27" s="107"/>
    </row>
    <row r="28" spans="1:42" ht="22.5" customHeight="1" x14ac:dyDescent="0.2">
      <c r="A28" s="9"/>
      <c r="B28" s="5" t="str">
        <f>Criteria1.1.2!D34</f>
        <v>public finance</v>
      </c>
      <c r="C28" s="336" t="s">
        <v>13</v>
      </c>
      <c r="D28" s="329"/>
      <c r="E28" s="329"/>
      <c r="F28" s="330"/>
      <c r="G28" s="16"/>
      <c r="H28" s="118" t="s">
        <v>207</v>
      </c>
      <c r="I28" s="3">
        <v>2</v>
      </c>
      <c r="J28" s="83" t="s">
        <v>107</v>
      </c>
      <c r="K28" s="397"/>
      <c r="L28" s="397"/>
      <c r="M28" s="397"/>
      <c r="N28" s="397"/>
      <c r="O28" s="397"/>
      <c r="P28" s="397"/>
      <c r="Q28" s="397"/>
      <c r="R28" s="397"/>
      <c r="S28" s="397"/>
      <c r="U28" s="61" t="s">
        <v>73</v>
      </c>
      <c r="V28" s="59">
        <v>2</v>
      </c>
      <c r="W28" s="397" t="s">
        <v>201</v>
      </c>
      <c r="X28" s="397"/>
      <c r="Y28" s="397"/>
      <c r="Z28" s="397"/>
      <c r="AA28" s="397"/>
      <c r="AB28" s="397"/>
      <c r="AD28" s="61" t="s">
        <v>73</v>
      </c>
      <c r="AE28" s="59">
        <v>2</v>
      </c>
      <c r="AF28" s="120" t="s">
        <v>218</v>
      </c>
      <c r="AG28" s="107"/>
      <c r="AH28" s="107"/>
      <c r="AI28" s="107"/>
      <c r="AJ28" s="107"/>
      <c r="AK28" s="107"/>
    </row>
    <row r="29" spans="1:42" ht="22.5" customHeight="1" x14ac:dyDescent="0.2">
      <c r="A29" s="9"/>
      <c r="B29" s="5" t="str">
        <f>Criteria1.1.2!E34</f>
        <v>human resource management</v>
      </c>
      <c r="C29" s="336" t="s">
        <v>13</v>
      </c>
      <c r="D29" s="329"/>
      <c r="E29" s="329"/>
      <c r="F29" s="330"/>
      <c r="G29" s="16"/>
      <c r="H29" s="119" t="s">
        <v>134</v>
      </c>
      <c r="I29" s="68">
        <v>1</v>
      </c>
      <c r="J29" s="83" t="s">
        <v>108</v>
      </c>
      <c r="K29" s="397"/>
      <c r="L29" s="397"/>
      <c r="M29" s="397"/>
      <c r="N29" s="397"/>
      <c r="O29" s="397"/>
      <c r="P29" s="397"/>
      <c r="Q29" s="397"/>
      <c r="R29" s="397"/>
      <c r="S29" s="397"/>
      <c r="U29" s="61" t="s">
        <v>134</v>
      </c>
      <c r="V29" s="59">
        <v>1</v>
      </c>
      <c r="W29" s="397" t="s">
        <v>199</v>
      </c>
      <c r="X29" s="397"/>
      <c r="Y29" s="397"/>
      <c r="Z29" s="397"/>
      <c r="AA29" s="397"/>
      <c r="AB29" s="397"/>
      <c r="AD29" s="61" t="s">
        <v>214</v>
      </c>
      <c r="AE29" s="59">
        <v>1</v>
      </c>
      <c r="AF29" s="120" t="s">
        <v>219</v>
      </c>
      <c r="AG29" s="107"/>
      <c r="AH29" s="107"/>
      <c r="AI29" s="107"/>
      <c r="AJ29" s="107"/>
      <c r="AK29" s="107"/>
    </row>
    <row r="30" spans="1:42" ht="22.5" customHeight="1" x14ac:dyDescent="0.2">
      <c r="A30" s="9"/>
      <c r="B30" s="5" t="str">
        <f>Criteria1.1.2!F34</f>
        <v>administrative procedure/ administrative proceedings and services</v>
      </c>
      <c r="C30" s="336" t="s">
        <v>13</v>
      </c>
      <c r="D30" s="329"/>
      <c r="E30" s="329"/>
      <c r="F30" s="330"/>
      <c r="G30" s="16"/>
      <c r="H30" s="111"/>
      <c r="I30" s="68">
        <v>0</v>
      </c>
      <c r="J30" s="83" t="s">
        <v>109</v>
      </c>
      <c r="K30" s="397" t="s">
        <v>209</v>
      </c>
      <c r="L30" s="397"/>
      <c r="M30" s="397"/>
      <c r="N30" s="397"/>
      <c r="O30" s="397"/>
      <c r="P30" s="397"/>
      <c r="Q30" s="397"/>
      <c r="R30" s="397"/>
      <c r="S30" s="397"/>
      <c r="W30" s="397" t="s">
        <v>200</v>
      </c>
      <c r="X30" s="397"/>
      <c r="Y30" s="397"/>
      <c r="Z30" s="397"/>
      <c r="AA30" s="397"/>
      <c r="AB30" s="397"/>
      <c r="AD30" s="79" t="s">
        <v>215</v>
      </c>
      <c r="AF30" s="120" t="s">
        <v>220</v>
      </c>
      <c r="AG30" s="107"/>
      <c r="AH30" s="107"/>
      <c r="AI30" s="107"/>
      <c r="AJ30" s="107"/>
      <c r="AK30" s="107"/>
    </row>
    <row r="31" spans="1:42" ht="22.5" customHeight="1" x14ac:dyDescent="0.2">
      <c r="A31" s="9"/>
      <c r="B31" s="5" t="str">
        <f>Criteria1.1.2!G34</f>
        <v>institutional communication</v>
      </c>
      <c r="C31" s="336" t="s">
        <v>13</v>
      </c>
      <c r="D31" s="329"/>
      <c r="E31" s="329"/>
      <c r="F31" s="330"/>
      <c r="G31" s="16"/>
      <c r="H31" s="3"/>
      <c r="I31" s="3"/>
      <c r="J31" s="3"/>
      <c r="K31" s="3"/>
      <c r="L31" s="3"/>
      <c r="M31" s="3"/>
      <c r="N31" s="3"/>
      <c r="O31" s="3"/>
      <c r="P31" s="3"/>
      <c r="Q31" s="3"/>
      <c r="R31" s="113" t="s">
        <v>79</v>
      </c>
      <c r="S31" s="113" t="s">
        <v>3</v>
      </c>
      <c r="X31" s="3"/>
      <c r="Y31" s="3"/>
      <c r="Z31" s="3"/>
      <c r="AA31" s="113" t="s">
        <v>79</v>
      </c>
      <c r="AB31" s="113" t="s">
        <v>3</v>
      </c>
      <c r="AG31" s="3"/>
      <c r="AH31" s="3"/>
      <c r="AI31" s="3"/>
      <c r="AJ31" s="113" t="s">
        <v>79</v>
      </c>
      <c r="AK31" s="113" t="s">
        <v>3</v>
      </c>
    </row>
    <row r="32" spans="1:42" ht="22.5" customHeight="1" x14ac:dyDescent="0.2">
      <c r="A32" s="9"/>
      <c r="B32" s="5" t="str">
        <f>Criteria1.1.2!H34</f>
        <v>information technologies/ e-Government</v>
      </c>
      <c r="C32" s="336" t="s">
        <v>13</v>
      </c>
      <c r="D32" s="329"/>
      <c r="E32" s="329"/>
      <c r="F32" s="330"/>
      <c r="G32" s="16"/>
      <c r="J32" s="113"/>
      <c r="K32" s="113"/>
      <c r="L32" s="113"/>
      <c r="M32" s="113"/>
      <c r="N32" s="113"/>
      <c r="O32" s="85" t="s">
        <v>46</v>
      </c>
      <c r="P32" s="113" t="s">
        <v>203</v>
      </c>
      <c r="Q32" s="63">
        <v>4</v>
      </c>
      <c r="R32" s="49">
        <v>0.25</v>
      </c>
      <c r="S32">
        <f>Q32*R32</f>
        <v>1</v>
      </c>
      <c r="X32" s="85" t="s">
        <v>46</v>
      </c>
      <c r="Y32" s="113" t="s">
        <v>205</v>
      </c>
      <c r="Z32" s="63">
        <v>0</v>
      </c>
      <c r="AA32" s="49">
        <v>0.25</v>
      </c>
      <c r="AB32">
        <f>Z32*AA32</f>
        <v>0</v>
      </c>
      <c r="AG32" s="85" t="s">
        <v>46</v>
      </c>
      <c r="AH32" s="113" t="s">
        <v>212</v>
      </c>
      <c r="AI32" s="63">
        <v>3</v>
      </c>
      <c r="AJ32" s="49">
        <f>AJ22</f>
        <v>0.5</v>
      </c>
      <c r="AK32">
        <f>AI32*AJ32</f>
        <v>1.5</v>
      </c>
      <c r="AN32" s="357" t="s">
        <v>221</v>
      </c>
      <c r="AO32" s="379"/>
      <c r="AP32" s="121">
        <f>S32+AB32+AK32</f>
        <v>2.5</v>
      </c>
    </row>
    <row r="33" spans="1:42" x14ac:dyDescent="0.2">
      <c r="A33" s="3"/>
      <c r="B33" s="10"/>
      <c r="C33" s="4" t="s">
        <v>24</v>
      </c>
      <c r="D33" s="2"/>
      <c r="E33" s="10"/>
      <c r="F33" s="10"/>
      <c r="G33" s="3"/>
      <c r="H33" s="3"/>
      <c r="I33" s="3"/>
      <c r="J33" s="3"/>
      <c r="K33" s="3"/>
      <c r="L33" s="3"/>
      <c r="M33" s="3"/>
      <c r="N33" s="3"/>
      <c r="O33" s="3"/>
      <c r="P33" s="3"/>
      <c r="Q33" s="3"/>
      <c r="R33" s="3"/>
    </row>
    <row r="34" spans="1:42" x14ac:dyDescent="0.2">
      <c r="A34" s="3"/>
      <c r="B34" s="3"/>
      <c r="C34" s="3"/>
      <c r="D34" s="3"/>
      <c r="E34" s="3"/>
      <c r="F34" s="3"/>
      <c r="G34" s="3"/>
      <c r="H34" s="3"/>
      <c r="I34" s="3"/>
      <c r="J34" s="3"/>
      <c r="K34" s="3"/>
      <c r="L34" s="3"/>
      <c r="M34" s="3"/>
      <c r="N34" s="3"/>
      <c r="O34" s="3"/>
      <c r="P34" s="3"/>
      <c r="Q34" s="3"/>
      <c r="R34" s="3"/>
    </row>
    <row r="35" spans="1:42" x14ac:dyDescent="0.2">
      <c r="A35" s="3"/>
      <c r="B35" s="3"/>
      <c r="C35" s="3"/>
      <c r="D35" s="3"/>
      <c r="E35" s="3"/>
      <c r="F35" s="3"/>
      <c r="G35" s="3"/>
      <c r="H35" s="3"/>
      <c r="I35" s="3"/>
      <c r="J35" s="3"/>
      <c r="K35" s="3"/>
      <c r="L35" s="3"/>
      <c r="M35" s="3"/>
      <c r="N35" s="3"/>
      <c r="O35" s="3"/>
      <c r="P35" s="3"/>
      <c r="Q35" s="3"/>
      <c r="R35" s="3"/>
    </row>
    <row r="36" spans="1:42" x14ac:dyDescent="0.2">
      <c r="A36" s="3"/>
      <c r="B36" s="3"/>
      <c r="C36" s="1" t="s">
        <v>20</v>
      </c>
      <c r="D36" s="1"/>
      <c r="E36" s="1"/>
      <c r="F36" s="1"/>
      <c r="G36" s="3"/>
      <c r="H36" s="3"/>
      <c r="I36" s="3"/>
      <c r="J36" s="68" t="s">
        <v>222</v>
      </c>
      <c r="K36" s="3"/>
      <c r="L36" s="3"/>
      <c r="M36" s="3"/>
      <c r="N36" s="3"/>
      <c r="O36" s="3"/>
      <c r="P36" s="3"/>
      <c r="Q36" s="3"/>
      <c r="R36" s="3"/>
      <c r="U36" s="379" t="s">
        <v>196</v>
      </c>
      <c r="V36" s="379"/>
      <c r="W36" s="379"/>
      <c r="X36" s="379"/>
      <c r="Y36" s="379"/>
      <c r="AD36" s="357" t="s">
        <v>213</v>
      </c>
      <c r="AE36" s="379"/>
      <c r="AF36" s="379"/>
      <c r="AG36" s="379"/>
      <c r="AH36" s="379"/>
    </row>
    <row r="37" spans="1:42" x14ac:dyDescent="0.2">
      <c r="A37" s="3"/>
      <c r="B37" s="23"/>
      <c r="C37" s="337" t="s">
        <v>534</v>
      </c>
      <c r="D37" s="338"/>
      <c r="E37" s="338"/>
      <c r="F37" s="339"/>
      <c r="G37" s="16"/>
      <c r="H37" s="111"/>
      <c r="I37" s="3"/>
      <c r="J37" s="3"/>
      <c r="K37" s="3"/>
      <c r="L37" s="3"/>
      <c r="M37" s="3"/>
      <c r="N37" s="3"/>
      <c r="O37" s="3"/>
      <c r="P37" s="3"/>
      <c r="Q37" s="3"/>
      <c r="R37" s="3"/>
    </row>
    <row r="38" spans="1:42" ht="50.25" customHeight="1" x14ac:dyDescent="0.2">
      <c r="A38" s="9"/>
      <c r="B38" s="19" t="s">
        <v>22</v>
      </c>
      <c r="C38" s="422" t="s">
        <v>548</v>
      </c>
      <c r="D38" s="423"/>
      <c r="E38" s="423"/>
      <c r="F38" s="424"/>
      <c r="G38" s="16"/>
      <c r="H38" s="112" t="s">
        <v>197</v>
      </c>
      <c r="I38" s="3">
        <v>4</v>
      </c>
      <c r="J38" s="83" t="s">
        <v>105</v>
      </c>
      <c r="K38" s="397" t="s">
        <v>208</v>
      </c>
      <c r="L38" s="397"/>
      <c r="M38" s="397"/>
      <c r="N38" s="397"/>
      <c r="O38" s="397"/>
      <c r="P38" s="397"/>
      <c r="Q38" s="397"/>
      <c r="R38" s="397"/>
      <c r="S38" s="397"/>
      <c r="U38" s="61" t="s">
        <v>188</v>
      </c>
      <c r="V38" s="59">
        <v>4</v>
      </c>
      <c r="W38" s="397" t="s">
        <v>198</v>
      </c>
      <c r="X38" s="397"/>
      <c r="Y38" s="397"/>
      <c r="Z38" s="397"/>
      <c r="AA38" s="397"/>
      <c r="AB38" s="397"/>
      <c r="AD38" s="61" t="s">
        <v>69</v>
      </c>
      <c r="AE38" s="59">
        <v>4</v>
      </c>
      <c r="AF38" s="120" t="s">
        <v>216</v>
      </c>
      <c r="AG38" s="107"/>
      <c r="AH38" s="107"/>
      <c r="AI38" s="107"/>
      <c r="AJ38" s="107"/>
      <c r="AK38" s="107"/>
    </row>
    <row r="39" spans="1:42" ht="36" customHeight="1" x14ac:dyDescent="0.2">
      <c r="A39" s="9"/>
      <c r="B39" s="5">
        <f>Criteria1.1.2!C47</f>
        <v>0</v>
      </c>
      <c r="C39" s="336" t="s">
        <v>13</v>
      </c>
      <c r="D39" s="329"/>
      <c r="E39" s="329"/>
      <c r="F39" s="330"/>
      <c r="G39" s="16"/>
      <c r="H39" s="118" t="s">
        <v>206</v>
      </c>
      <c r="I39" s="3">
        <v>3</v>
      </c>
      <c r="J39" s="83" t="s">
        <v>106</v>
      </c>
      <c r="K39" s="397" t="s">
        <v>210</v>
      </c>
      <c r="L39" s="397"/>
      <c r="M39" s="397"/>
      <c r="N39" s="397"/>
      <c r="O39" s="397"/>
      <c r="P39" s="397"/>
      <c r="Q39" s="397"/>
      <c r="R39" s="397"/>
      <c r="S39" s="397"/>
      <c r="U39" s="61" t="s">
        <v>130</v>
      </c>
      <c r="V39" s="59">
        <v>3</v>
      </c>
      <c r="W39" s="397" t="s">
        <v>202</v>
      </c>
      <c r="X39" s="397"/>
      <c r="Y39" s="397"/>
      <c r="Z39" s="397"/>
      <c r="AA39" s="397"/>
      <c r="AB39" s="397"/>
      <c r="AD39" s="61" t="s">
        <v>71</v>
      </c>
      <c r="AE39" s="59">
        <v>3</v>
      </c>
      <c r="AF39" s="120" t="s">
        <v>217</v>
      </c>
      <c r="AG39" s="107"/>
      <c r="AH39" s="107"/>
      <c r="AI39" s="107"/>
      <c r="AJ39" s="107"/>
      <c r="AK39" s="107"/>
    </row>
    <row r="40" spans="1:42" ht="36.75" customHeight="1" x14ac:dyDescent="0.2">
      <c r="A40" s="9"/>
      <c r="B40" s="5">
        <f>Criteria1.1.2!D47</f>
        <v>0</v>
      </c>
      <c r="C40" s="336" t="s">
        <v>13</v>
      </c>
      <c r="D40" s="329"/>
      <c r="E40" s="329"/>
      <c r="F40" s="330"/>
      <c r="G40" s="16"/>
      <c r="H40" s="118" t="s">
        <v>207</v>
      </c>
      <c r="I40" s="3">
        <v>2</v>
      </c>
      <c r="J40" s="83" t="s">
        <v>107</v>
      </c>
      <c r="K40" s="397"/>
      <c r="L40" s="397"/>
      <c r="M40" s="397"/>
      <c r="N40" s="397"/>
      <c r="O40" s="397"/>
      <c r="P40" s="397"/>
      <c r="Q40" s="397"/>
      <c r="R40" s="397"/>
      <c r="S40" s="397"/>
      <c r="U40" s="61" t="s">
        <v>73</v>
      </c>
      <c r="V40" s="59">
        <v>2</v>
      </c>
      <c r="W40" s="397" t="s">
        <v>201</v>
      </c>
      <c r="X40" s="397"/>
      <c r="Y40" s="397"/>
      <c r="Z40" s="397"/>
      <c r="AA40" s="397"/>
      <c r="AB40" s="397"/>
      <c r="AD40" s="61" t="s">
        <v>73</v>
      </c>
      <c r="AE40" s="59">
        <v>2</v>
      </c>
      <c r="AF40" s="120" t="s">
        <v>218</v>
      </c>
      <c r="AG40" s="107"/>
      <c r="AH40" s="107"/>
      <c r="AI40" s="107"/>
      <c r="AJ40" s="107"/>
      <c r="AK40" s="107"/>
    </row>
    <row r="41" spans="1:42" ht="43.5" customHeight="1" x14ac:dyDescent="0.2">
      <c r="A41" s="9"/>
      <c r="B41" s="5">
        <f>Criteria1.1.2!E47</f>
        <v>0</v>
      </c>
      <c r="C41" s="336" t="s">
        <v>13</v>
      </c>
      <c r="D41" s="329"/>
      <c r="E41" s="329"/>
      <c r="F41" s="330"/>
      <c r="G41" s="16"/>
      <c r="H41" s="119" t="s">
        <v>134</v>
      </c>
      <c r="I41" s="68">
        <v>1</v>
      </c>
      <c r="J41" s="83" t="s">
        <v>108</v>
      </c>
      <c r="K41" s="397"/>
      <c r="L41" s="397"/>
      <c r="M41" s="397"/>
      <c r="N41" s="397"/>
      <c r="O41" s="397"/>
      <c r="P41" s="397"/>
      <c r="Q41" s="397"/>
      <c r="R41" s="397"/>
      <c r="S41" s="397"/>
      <c r="U41" s="61" t="s">
        <v>134</v>
      </c>
      <c r="V41" s="59">
        <v>1</v>
      </c>
      <c r="W41" s="397" t="s">
        <v>199</v>
      </c>
      <c r="X41" s="397"/>
      <c r="Y41" s="397"/>
      <c r="Z41" s="397"/>
      <c r="AA41" s="397"/>
      <c r="AB41" s="397"/>
      <c r="AD41" s="61" t="s">
        <v>214</v>
      </c>
      <c r="AE41" s="59">
        <v>1</v>
      </c>
      <c r="AF41" s="120" t="s">
        <v>219</v>
      </c>
      <c r="AG41" s="107"/>
      <c r="AH41" s="107"/>
      <c r="AI41" s="107"/>
      <c r="AJ41" s="107"/>
      <c r="AK41" s="107"/>
    </row>
    <row r="42" spans="1:42" x14ac:dyDescent="0.2">
      <c r="A42" s="3"/>
      <c r="B42" s="10"/>
      <c r="C42" s="4" t="s">
        <v>24</v>
      </c>
      <c r="D42" s="2"/>
      <c r="E42" s="10"/>
      <c r="F42" s="10"/>
      <c r="G42" s="3"/>
      <c r="H42" s="111"/>
      <c r="I42" s="68">
        <v>0</v>
      </c>
      <c r="J42" s="83" t="s">
        <v>109</v>
      </c>
      <c r="K42" s="397" t="s">
        <v>209</v>
      </c>
      <c r="L42" s="397"/>
      <c r="M42" s="397"/>
      <c r="N42" s="397"/>
      <c r="O42" s="397"/>
      <c r="P42" s="397"/>
      <c r="Q42" s="397"/>
      <c r="R42" s="397"/>
      <c r="S42" s="397"/>
      <c r="W42" s="397" t="s">
        <v>200</v>
      </c>
      <c r="X42" s="397"/>
      <c r="Y42" s="397"/>
      <c r="Z42" s="397"/>
      <c r="AA42" s="397"/>
      <c r="AB42" s="397"/>
      <c r="AD42" s="79" t="s">
        <v>215</v>
      </c>
      <c r="AF42" s="120" t="s">
        <v>220</v>
      </c>
      <c r="AG42" s="107"/>
      <c r="AH42" s="107"/>
      <c r="AI42" s="107"/>
      <c r="AJ42" s="107"/>
      <c r="AK42" s="107"/>
    </row>
    <row r="43" spans="1:42" ht="12.75" customHeight="1" x14ac:dyDescent="0.2">
      <c r="H43" s="3"/>
      <c r="I43" s="3"/>
      <c r="J43" s="3"/>
      <c r="K43" s="3"/>
      <c r="L43" s="3"/>
      <c r="M43" s="3"/>
      <c r="N43" s="3"/>
      <c r="O43" s="3"/>
      <c r="P43" s="3"/>
      <c r="Q43" s="3"/>
      <c r="R43" s="113" t="s">
        <v>79</v>
      </c>
      <c r="S43" s="113" t="s">
        <v>3</v>
      </c>
      <c r="X43" s="3"/>
      <c r="Y43" s="3"/>
      <c r="Z43" s="3"/>
      <c r="AA43" s="113" t="s">
        <v>79</v>
      </c>
      <c r="AB43" s="113" t="s">
        <v>3</v>
      </c>
      <c r="AG43" s="3"/>
      <c r="AH43" s="3"/>
      <c r="AI43" s="3"/>
      <c r="AJ43" s="113" t="s">
        <v>79</v>
      </c>
      <c r="AK43" s="113" t="s">
        <v>3</v>
      </c>
    </row>
    <row r="44" spans="1:42" ht="12.75" customHeight="1" x14ac:dyDescent="0.2">
      <c r="J44" s="113"/>
      <c r="K44" s="113"/>
      <c r="L44" s="113"/>
      <c r="M44" s="113"/>
      <c r="N44" s="113"/>
      <c r="O44" s="85" t="s">
        <v>46</v>
      </c>
      <c r="P44" s="113" t="s">
        <v>203</v>
      </c>
      <c r="Q44" s="63">
        <v>0</v>
      </c>
      <c r="R44" s="49">
        <v>0.25</v>
      </c>
      <c r="S44">
        <f>Q44*R44</f>
        <v>0</v>
      </c>
      <c r="X44" s="85" t="s">
        <v>46</v>
      </c>
      <c r="Y44" s="113" t="s">
        <v>205</v>
      </c>
      <c r="Z44" s="63">
        <v>0</v>
      </c>
      <c r="AA44" s="49">
        <v>0.25</v>
      </c>
      <c r="AB44">
        <f>Z44*AA44</f>
        <v>0</v>
      </c>
      <c r="AG44" s="85" t="s">
        <v>46</v>
      </c>
      <c r="AH44" s="113" t="s">
        <v>212</v>
      </c>
      <c r="AI44" s="63">
        <v>0</v>
      </c>
      <c r="AJ44" s="49">
        <f>AJ22</f>
        <v>0.5</v>
      </c>
      <c r="AK44">
        <f>AI44*AJ44</f>
        <v>0</v>
      </c>
      <c r="AN44" s="357" t="s">
        <v>221</v>
      </c>
      <c r="AO44" s="379"/>
      <c r="AP44" s="121">
        <f>S44+AB44+AK44</f>
        <v>0</v>
      </c>
    </row>
    <row r="45" spans="1:42" ht="12.75" customHeight="1" x14ac:dyDescent="0.2">
      <c r="B45" s="3"/>
      <c r="C45" s="1" t="s">
        <v>20</v>
      </c>
      <c r="D45" s="1"/>
      <c r="E45" s="1"/>
      <c r="F45" s="1"/>
    </row>
    <row r="46" spans="1:42" ht="12.75" customHeight="1" x14ac:dyDescent="0.2">
      <c r="B46" s="23"/>
      <c r="C46" s="432" t="s">
        <v>479</v>
      </c>
      <c r="D46" s="338"/>
      <c r="E46" s="338"/>
      <c r="F46" s="339"/>
      <c r="H46" s="3"/>
      <c r="I46" s="3"/>
      <c r="J46" s="68" t="s">
        <v>222</v>
      </c>
      <c r="K46" s="3"/>
      <c r="L46" s="3"/>
      <c r="M46" s="3"/>
      <c r="N46" s="3"/>
      <c r="O46" s="3"/>
      <c r="P46" s="3"/>
      <c r="Q46" s="3"/>
      <c r="R46" s="3"/>
      <c r="U46" s="379" t="s">
        <v>196</v>
      </c>
      <c r="V46" s="379"/>
      <c r="W46" s="379"/>
      <c r="X46" s="379"/>
      <c r="Y46" s="379"/>
      <c r="AD46" s="357" t="s">
        <v>213</v>
      </c>
      <c r="AE46" s="379"/>
      <c r="AF46" s="379"/>
      <c r="AG46" s="379"/>
      <c r="AH46" s="379"/>
    </row>
    <row r="47" spans="1:42" ht="63" customHeight="1" x14ac:dyDescent="0.2">
      <c r="B47" s="25" t="s">
        <v>22</v>
      </c>
      <c r="C47" s="433" t="s">
        <v>480</v>
      </c>
      <c r="D47" s="423"/>
      <c r="E47" s="423"/>
      <c r="F47" s="424"/>
      <c r="H47" s="111"/>
      <c r="I47" s="3"/>
      <c r="J47" s="3"/>
      <c r="K47" s="3"/>
      <c r="L47" s="3"/>
      <c r="M47" s="3"/>
      <c r="N47" s="3"/>
      <c r="O47" s="3"/>
      <c r="P47" s="3"/>
      <c r="Q47" s="3"/>
      <c r="R47" s="3"/>
    </row>
    <row r="48" spans="1:42" ht="21.75" customHeight="1" x14ac:dyDescent="0.2">
      <c r="B48" s="226" t="str">
        <f>Criteria1.1.2!C62</f>
        <v xml:space="preserve"> Improvement of safety and security, in order to save human lives, material values and to preserve state resources</v>
      </c>
      <c r="C48" s="363" t="s">
        <v>13</v>
      </c>
      <c r="D48" s="434"/>
      <c r="E48" s="434"/>
      <c r="F48" s="435"/>
      <c r="H48" s="112" t="s">
        <v>197</v>
      </c>
      <c r="I48" s="3">
        <v>4</v>
      </c>
      <c r="J48" s="83" t="s">
        <v>105</v>
      </c>
      <c r="K48" s="397" t="s">
        <v>208</v>
      </c>
      <c r="L48" s="397"/>
      <c r="M48" s="397"/>
      <c r="N48" s="397"/>
      <c r="O48" s="397"/>
      <c r="P48" s="397"/>
      <c r="Q48" s="397"/>
      <c r="R48" s="397"/>
      <c r="S48" s="397"/>
      <c r="U48" s="61" t="s">
        <v>188</v>
      </c>
      <c r="V48" s="59">
        <v>4</v>
      </c>
      <c r="W48" s="397" t="s">
        <v>198</v>
      </c>
      <c r="X48" s="397"/>
      <c r="Y48" s="397"/>
      <c r="Z48" s="397"/>
      <c r="AA48" s="397"/>
      <c r="AB48" s="397"/>
      <c r="AD48" s="61" t="s">
        <v>69</v>
      </c>
      <c r="AE48" s="59">
        <v>4</v>
      </c>
      <c r="AF48" s="120" t="s">
        <v>216</v>
      </c>
      <c r="AG48" s="107"/>
      <c r="AH48" s="107"/>
      <c r="AI48" s="107"/>
      <c r="AJ48" s="107"/>
      <c r="AK48" s="107"/>
    </row>
    <row r="49" spans="2:42" ht="24.75" customHeight="1" x14ac:dyDescent="0.2">
      <c r="B49" s="226" t="str">
        <f>Criteria1.1.2!D62</f>
        <v xml:space="preserve"> Integration in the European Union, through connection to TEN-T and improvement of competitiveness of national transport economy</v>
      </c>
      <c r="C49" s="363" t="s">
        <v>13</v>
      </c>
      <c r="D49" s="434"/>
      <c r="E49" s="434"/>
      <c r="F49" s="435"/>
      <c r="H49" s="118" t="s">
        <v>206</v>
      </c>
      <c r="I49" s="3">
        <v>3</v>
      </c>
      <c r="J49" s="83" t="s">
        <v>106</v>
      </c>
      <c r="K49" s="397" t="s">
        <v>210</v>
      </c>
      <c r="L49" s="397"/>
      <c r="M49" s="397"/>
      <c r="N49" s="397"/>
      <c r="O49" s="397"/>
      <c r="P49" s="397"/>
      <c r="Q49" s="397"/>
      <c r="R49" s="397"/>
      <c r="S49" s="397"/>
      <c r="U49" s="61" t="s">
        <v>130</v>
      </c>
      <c r="V49" s="59">
        <v>3</v>
      </c>
      <c r="W49" s="397" t="s">
        <v>202</v>
      </c>
      <c r="X49" s="397"/>
      <c r="Y49" s="397"/>
      <c r="Z49" s="397"/>
      <c r="AA49" s="397"/>
      <c r="AB49" s="397"/>
      <c r="AD49" s="61" t="s">
        <v>71</v>
      </c>
      <c r="AE49" s="59">
        <v>3</v>
      </c>
      <c r="AF49" s="120" t="s">
        <v>217</v>
      </c>
      <c r="AG49" s="107"/>
      <c r="AH49" s="107"/>
      <c r="AI49" s="107"/>
      <c r="AJ49" s="107"/>
      <c r="AK49" s="107"/>
    </row>
    <row r="50" spans="2:42" ht="18.75" customHeight="1" x14ac:dyDescent="0.2">
      <c r="B50" s="226" t="str">
        <f>Criteria1.1.2!E62</f>
        <v xml:space="preserve"> Improvement of transport services quality</v>
      </c>
      <c r="C50" s="363" t="s">
        <v>13</v>
      </c>
      <c r="D50" s="434"/>
      <c r="E50" s="434"/>
      <c r="F50" s="435"/>
      <c r="H50" s="118" t="s">
        <v>207</v>
      </c>
      <c r="I50" s="3">
        <v>2</v>
      </c>
      <c r="J50" s="83" t="s">
        <v>107</v>
      </c>
      <c r="K50" s="397"/>
      <c r="L50" s="397"/>
      <c r="M50" s="397"/>
      <c r="N50" s="397"/>
      <c r="O50" s="397"/>
      <c r="P50" s="397"/>
      <c r="Q50" s="397"/>
      <c r="R50" s="397"/>
      <c r="S50" s="397"/>
      <c r="U50" s="61" t="s">
        <v>73</v>
      </c>
      <c r="V50" s="59">
        <v>2</v>
      </c>
      <c r="W50" s="397" t="s">
        <v>201</v>
      </c>
      <c r="X50" s="397"/>
      <c r="Y50" s="397"/>
      <c r="Z50" s="397"/>
      <c r="AA50" s="397"/>
      <c r="AB50" s="397"/>
      <c r="AD50" s="61" t="s">
        <v>73</v>
      </c>
      <c r="AE50" s="59">
        <v>2</v>
      </c>
      <c r="AF50" s="120" t="s">
        <v>218</v>
      </c>
      <c r="AG50" s="107"/>
      <c r="AH50" s="107"/>
      <c r="AI50" s="107"/>
      <c r="AJ50" s="107"/>
      <c r="AK50" s="107"/>
    </row>
    <row r="51" spans="2:42" ht="22.5" customHeight="1" x14ac:dyDescent="0.2">
      <c r="B51" s="226" t="str">
        <f>Criteria1.1.2!F62</f>
        <v xml:space="preserve"> Stimulation of economic growth through more efficient and less expensive transport</v>
      </c>
      <c r="C51" s="363" t="s">
        <v>13</v>
      </c>
      <c r="D51" s="434"/>
      <c r="E51" s="434"/>
      <c r="F51" s="435"/>
      <c r="H51" s="119" t="s">
        <v>134</v>
      </c>
      <c r="I51" s="68">
        <v>1</v>
      </c>
      <c r="J51" s="83" t="s">
        <v>108</v>
      </c>
      <c r="K51" s="397"/>
      <c r="L51" s="397"/>
      <c r="M51" s="397"/>
      <c r="N51" s="397"/>
      <c r="O51" s="397"/>
      <c r="P51" s="397"/>
      <c r="Q51" s="397"/>
      <c r="R51" s="397"/>
      <c r="S51" s="397"/>
      <c r="U51" s="61" t="s">
        <v>134</v>
      </c>
      <c r="V51" s="59">
        <v>1</v>
      </c>
      <c r="W51" s="397" t="s">
        <v>199</v>
      </c>
      <c r="X51" s="397"/>
      <c r="Y51" s="397"/>
      <c r="Z51" s="397"/>
      <c r="AA51" s="397"/>
      <c r="AB51" s="397"/>
      <c r="AD51" s="61" t="s">
        <v>214</v>
      </c>
      <c r="AE51" s="59">
        <v>1</v>
      </c>
      <c r="AF51" s="120" t="s">
        <v>219</v>
      </c>
      <c r="AG51" s="107"/>
      <c r="AH51" s="107"/>
      <c r="AI51" s="107"/>
      <c r="AJ51" s="107"/>
      <c r="AK51" s="107"/>
    </row>
    <row r="52" spans="2:42" ht="26.1" customHeight="1" x14ac:dyDescent="0.2">
      <c r="B52" s="226" t="str">
        <f>Criteria1.1.2!G62</f>
        <v xml:space="preserve"> Minimization of negative impacts of transport development and traffic infrastructure on environment and society in general</v>
      </c>
      <c r="C52" s="363" t="s">
        <v>13</v>
      </c>
      <c r="D52" s="434"/>
      <c r="E52" s="434"/>
      <c r="F52" s="435"/>
      <c r="H52" s="111"/>
      <c r="I52" s="68">
        <v>0</v>
      </c>
      <c r="J52" s="83" t="s">
        <v>109</v>
      </c>
      <c r="K52" s="397" t="s">
        <v>209</v>
      </c>
      <c r="L52" s="397"/>
      <c r="M52" s="397"/>
      <c r="N52" s="397"/>
      <c r="O52" s="397"/>
      <c r="P52" s="397"/>
      <c r="Q52" s="397"/>
      <c r="R52" s="397"/>
      <c r="S52" s="397"/>
      <c r="W52" s="397" t="s">
        <v>200</v>
      </c>
      <c r="X52" s="397"/>
      <c r="Y52" s="397"/>
      <c r="Z52" s="397"/>
      <c r="AA52" s="397"/>
      <c r="AB52" s="397"/>
      <c r="AD52" s="79" t="s">
        <v>215</v>
      </c>
      <c r="AF52" s="120" t="s">
        <v>220</v>
      </c>
      <c r="AG52" s="107"/>
      <c r="AH52" s="107"/>
      <c r="AI52" s="107"/>
      <c r="AJ52" s="107"/>
      <c r="AK52" s="107"/>
    </row>
    <row r="53" spans="2:42" ht="19.5" customHeight="1" x14ac:dyDescent="0.2">
      <c r="B53" s="226" t="str">
        <f>Criteria1.1.2!H62</f>
        <v>Efficiency of the transport systems</v>
      </c>
      <c r="C53" s="363" t="s">
        <v>13</v>
      </c>
      <c r="D53" s="434"/>
      <c r="E53" s="434"/>
      <c r="F53" s="435"/>
      <c r="H53" s="3"/>
      <c r="I53" s="3"/>
      <c r="J53" s="3"/>
      <c r="K53" s="3"/>
      <c r="L53" s="3"/>
      <c r="M53" s="3"/>
      <c r="N53" s="3"/>
      <c r="O53" s="3"/>
      <c r="P53" s="3"/>
      <c r="Q53" s="3"/>
      <c r="R53" s="113" t="s">
        <v>79</v>
      </c>
      <c r="S53" s="113" t="s">
        <v>3</v>
      </c>
      <c r="X53" s="3"/>
      <c r="Y53" s="3"/>
      <c r="Z53" s="3"/>
      <c r="AA53" s="113" t="s">
        <v>79</v>
      </c>
      <c r="AB53" s="113" t="s">
        <v>3</v>
      </c>
      <c r="AG53" s="3"/>
      <c r="AH53" s="3"/>
      <c r="AI53" s="3"/>
      <c r="AJ53" s="113" t="s">
        <v>79</v>
      </c>
      <c r="AK53" s="113" t="s">
        <v>3</v>
      </c>
    </row>
    <row r="54" spans="2:42" ht="12.75" customHeight="1" x14ac:dyDescent="0.2">
      <c r="B54" s="225"/>
      <c r="C54" s="436"/>
      <c r="D54" s="436"/>
      <c r="E54" s="436"/>
      <c r="F54" s="436"/>
      <c r="O54" s="85" t="s">
        <v>46</v>
      </c>
      <c r="P54" s="113" t="s">
        <v>203</v>
      </c>
      <c r="Q54" s="63">
        <v>4</v>
      </c>
      <c r="R54" s="49">
        <v>0.25</v>
      </c>
      <c r="S54">
        <f>Q54*R54</f>
        <v>1</v>
      </c>
      <c r="X54" s="85" t="s">
        <v>46</v>
      </c>
      <c r="Y54" s="113" t="s">
        <v>205</v>
      </c>
      <c r="Z54" s="63">
        <v>0</v>
      </c>
      <c r="AA54" s="49">
        <v>0.25</v>
      </c>
      <c r="AB54">
        <f>Z54*AA54</f>
        <v>0</v>
      </c>
      <c r="AG54" s="85" t="s">
        <v>46</v>
      </c>
      <c r="AH54" s="113" t="s">
        <v>212</v>
      </c>
      <c r="AI54" s="63">
        <v>3</v>
      </c>
      <c r="AJ54" s="49">
        <f>AJ32</f>
        <v>0.5</v>
      </c>
      <c r="AK54">
        <f>AI54*AJ54</f>
        <v>1.5</v>
      </c>
      <c r="AN54" s="357" t="s">
        <v>221</v>
      </c>
      <c r="AO54" s="379"/>
      <c r="AP54" s="121">
        <f>S54+AB54+AK54</f>
        <v>2.5</v>
      </c>
    </row>
    <row r="55" spans="2:42" ht="12.75" customHeight="1" x14ac:dyDescent="0.2">
      <c r="C55" s="30" t="s">
        <v>24</v>
      </c>
    </row>
    <row r="58" spans="2:42" ht="12.75" customHeight="1" x14ac:dyDescent="0.2">
      <c r="C58" s="1" t="s">
        <v>20</v>
      </c>
    </row>
    <row r="59" spans="2:42" ht="12.75" customHeight="1" x14ac:dyDescent="0.2">
      <c r="C59" s="444" t="s">
        <v>66</v>
      </c>
      <c r="D59" s="392"/>
      <c r="E59" s="392"/>
      <c r="F59" s="439"/>
      <c r="H59" s="3"/>
      <c r="I59" s="3"/>
      <c r="J59" s="68" t="s">
        <v>222</v>
      </c>
      <c r="K59" s="3"/>
      <c r="L59" s="3"/>
      <c r="M59" s="3"/>
      <c r="N59" s="3"/>
      <c r="O59" s="3"/>
      <c r="P59" s="3"/>
      <c r="Q59" s="3"/>
      <c r="R59" s="3"/>
      <c r="U59" s="379" t="s">
        <v>196</v>
      </c>
      <c r="V59" s="379"/>
      <c r="W59" s="379"/>
      <c r="X59" s="379"/>
      <c r="Y59" s="379"/>
      <c r="AD59" s="357" t="s">
        <v>213</v>
      </c>
      <c r="AE59" s="379"/>
      <c r="AF59" s="379"/>
      <c r="AG59" s="379"/>
      <c r="AH59" s="379"/>
    </row>
    <row r="60" spans="2:42" ht="36" customHeight="1" x14ac:dyDescent="0.2">
      <c r="B60" s="34" t="s">
        <v>37</v>
      </c>
      <c r="C60" s="422" t="s">
        <v>526</v>
      </c>
      <c r="D60" s="423"/>
      <c r="E60" s="423"/>
      <c r="F60" s="424"/>
      <c r="H60" s="111"/>
      <c r="I60" s="3"/>
      <c r="J60" s="3"/>
      <c r="K60" s="3"/>
      <c r="L60" s="3"/>
      <c r="M60" s="3"/>
      <c r="N60" s="3"/>
      <c r="O60" s="3"/>
      <c r="P60" s="3"/>
      <c r="Q60" s="3"/>
      <c r="R60" s="3"/>
    </row>
    <row r="61" spans="2:42" ht="39" customHeight="1" x14ac:dyDescent="0.2">
      <c r="B61" s="241">
        <f>Criteria1.1.2!C70</f>
        <v>0</v>
      </c>
      <c r="C61" s="429"/>
      <c r="D61" s="430"/>
      <c r="E61" s="430"/>
      <c r="F61" s="431"/>
      <c r="H61" s="112" t="s">
        <v>197</v>
      </c>
      <c r="I61" s="3">
        <v>4</v>
      </c>
      <c r="J61" s="83" t="s">
        <v>105</v>
      </c>
      <c r="K61" s="397" t="s">
        <v>208</v>
      </c>
      <c r="L61" s="397"/>
      <c r="M61" s="397"/>
      <c r="N61" s="397"/>
      <c r="O61" s="397"/>
      <c r="P61" s="397"/>
      <c r="Q61" s="397"/>
      <c r="R61" s="397"/>
      <c r="S61" s="397"/>
      <c r="U61" s="61" t="s">
        <v>188</v>
      </c>
      <c r="V61" s="59">
        <v>4</v>
      </c>
      <c r="W61" s="397" t="s">
        <v>198</v>
      </c>
      <c r="X61" s="397"/>
      <c r="Y61" s="397"/>
      <c r="Z61" s="397"/>
      <c r="AA61" s="397"/>
      <c r="AB61" s="397"/>
      <c r="AD61" s="61" t="s">
        <v>69</v>
      </c>
      <c r="AE61" s="59">
        <v>4</v>
      </c>
      <c r="AF61" s="120" t="s">
        <v>216</v>
      </c>
      <c r="AG61" s="107"/>
      <c r="AH61" s="107"/>
      <c r="AI61" s="107"/>
      <c r="AJ61" s="107"/>
      <c r="AK61" s="107"/>
    </row>
    <row r="62" spans="2:42" ht="29.45" customHeight="1" x14ac:dyDescent="0.2">
      <c r="B62" s="241">
        <f>Criteria1.1.2!D70</f>
        <v>0</v>
      </c>
      <c r="C62" s="429"/>
      <c r="D62" s="430"/>
      <c r="E62" s="430"/>
      <c r="F62" s="431"/>
      <c r="H62" s="118" t="s">
        <v>206</v>
      </c>
      <c r="I62" s="3">
        <v>3</v>
      </c>
      <c r="J62" s="83" t="s">
        <v>106</v>
      </c>
      <c r="K62" s="397" t="s">
        <v>210</v>
      </c>
      <c r="L62" s="397"/>
      <c r="M62" s="397"/>
      <c r="N62" s="397"/>
      <c r="O62" s="397"/>
      <c r="P62" s="397"/>
      <c r="Q62" s="397"/>
      <c r="R62" s="397"/>
      <c r="S62" s="397"/>
      <c r="U62" s="61" t="s">
        <v>130</v>
      </c>
      <c r="V62" s="59">
        <v>3</v>
      </c>
      <c r="W62" s="397" t="s">
        <v>202</v>
      </c>
      <c r="X62" s="397"/>
      <c r="Y62" s="397"/>
      <c r="Z62" s="397"/>
      <c r="AA62" s="397"/>
      <c r="AB62" s="397"/>
      <c r="AD62" s="61" t="s">
        <v>71</v>
      </c>
      <c r="AE62" s="59">
        <v>3</v>
      </c>
      <c r="AF62" s="120" t="s">
        <v>217</v>
      </c>
      <c r="AG62" s="107"/>
      <c r="AH62" s="107"/>
      <c r="AI62" s="107"/>
      <c r="AJ62" s="107"/>
      <c r="AK62" s="107"/>
    </row>
    <row r="63" spans="2:42" ht="28.5" customHeight="1" x14ac:dyDescent="0.2">
      <c r="B63" s="241">
        <f>Criteria1.1.2!E70</f>
        <v>0</v>
      </c>
      <c r="C63" s="429"/>
      <c r="D63" s="430"/>
      <c r="E63" s="430"/>
      <c r="F63" s="431"/>
      <c r="H63" s="118" t="s">
        <v>207</v>
      </c>
      <c r="I63" s="3">
        <v>2</v>
      </c>
      <c r="J63" s="83" t="s">
        <v>107</v>
      </c>
      <c r="K63" s="397"/>
      <c r="L63" s="397"/>
      <c r="M63" s="397"/>
      <c r="N63" s="397"/>
      <c r="O63" s="397"/>
      <c r="P63" s="397"/>
      <c r="Q63" s="397"/>
      <c r="R63" s="397"/>
      <c r="S63" s="397"/>
      <c r="U63" s="61" t="s">
        <v>73</v>
      </c>
      <c r="V63" s="59">
        <v>2</v>
      </c>
      <c r="W63" s="397" t="s">
        <v>201</v>
      </c>
      <c r="X63" s="397"/>
      <c r="Y63" s="397"/>
      <c r="Z63" s="397"/>
      <c r="AA63" s="397"/>
      <c r="AB63" s="397"/>
      <c r="AD63" s="61" t="s">
        <v>73</v>
      </c>
      <c r="AE63" s="59">
        <v>2</v>
      </c>
      <c r="AF63" s="120" t="s">
        <v>218</v>
      </c>
      <c r="AG63" s="107"/>
      <c r="AH63" s="107"/>
      <c r="AI63" s="107"/>
      <c r="AJ63" s="107"/>
      <c r="AK63" s="107"/>
    </row>
    <row r="64" spans="2:42" ht="18.75" customHeight="1" x14ac:dyDescent="0.2">
      <c r="B64" s="241">
        <f>Criteria1.1.2!F70</f>
        <v>0</v>
      </c>
      <c r="C64" s="429"/>
      <c r="D64" s="430"/>
      <c r="E64" s="430"/>
      <c r="F64" s="431"/>
      <c r="H64" s="119" t="s">
        <v>134</v>
      </c>
      <c r="I64" s="68">
        <v>1</v>
      </c>
      <c r="J64" s="83" t="s">
        <v>108</v>
      </c>
      <c r="K64" s="397"/>
      <c r="L64" s="397"/>
      <c r="M64" s="397"/>
      <c r="N64" s="397"/>
      <c r="O64" s="397"/>
      <c r="P64" s="397"/>
      <c r="Q64" s="397"/>
      <c r="R64" s="397"/>
      <c r="S64" s="397"/>
      <c r="U64" s="61" t="s">
        <v>134</v>
      </c>
      <c r="V64" s="59">
        <v>1</v>
      </c>
      <c r="W64" s="397" t="s">
        <v>199</v>
      </c>
      <c r="X64" s="397"/>
      <c r="Y64" s="397"/>
      <c r="Z64" s="397"/>
      <c r="AA64" s="397"/>
      <c r="AB64" s="397"/>
      <c r="AD64" s="61" t="s">
        <v>214</v>
      </c>
      <c r="AE64" s="59">
        <v>1</v>
      </c>
      <c r="AF64" s="120" t="s">
        <v>219</v>
      </c>
      <c r="AG64" s="107"/>
      <c r="AH64" s="107"/>
      <c r="AI64" s="107"/>
      <c r="AJ64" s="107"/>
      <c r="AK64" s="107"/>
    </row>
    <row r="65" spans="2:42" ht="15.75" customHeight="1" x14ac:dyDescent="0.2">
      <c r="B65" s="241">
        <f>Criteria1.1.2!G70</f>
        <v>0</v>
      </c>
      <c r="C65" s="429"/>
      <c r="D65" s="430"/>
      <c r="E65" s="430"/>
      <c r="F65" s="431"/>
      <c r="H65" s="111"/>
      <c r="I65" s="68">
        <v>0</v>
      </c>
      <c r="J65" s="83" t="s">
        <v>109</v>
      </c>
      <c r="K65" s="397" t="s">
        <v>209</v>
      </c>
      <c r="L65" s="397"/>
      <c r="M65" s="397"/>
      <c r="N65" s="397"/>
      <c r="O65" s="397"/>
      <c r="P65" s="397"/>
      <c r="Q65" s="397"/>
      <c r="R65" s="397"/>
      <c r="S65" s="397"/>
      <c r="W65" s="397" t="s">
        <v>200</v>
      </c>
      <c r="X65" s="397"/>
      <c r="Y65" s="397"/>
      <c r="Z65" s="397"/>
      <c r="AA65" s="397"/>
      <c r="AB65" s="397"/>
      <c r="AD65" s="79" t="s">
        <v>215</v>
      </c>
      <c r="AF65" s="120" t="s">
        <v>220</v>
      </c>
      <c r="AG65" s="107"/>
      <c r="AH65" s="107"/>
      <c r="AI65" s="107"/>
      <c r="AJ65" s="107"/>
      <c r="AK65" s="107"/>
    </row>
    <row r="66" spans="2:42" ht="16.5" customHeight="1" x14ac:dyDescent="0.2">
      <c r="B66" s="242">
        <f>Criteria1.1.2!H70</f>
        <v>0</v>
      </c>
      <c r="C66" s="429"/>
      <c r="D66" s="430"/>
      <c r="E66" s="430"/>
      <c r="F66" s="431"/>
      <c r="H66" s="3"/>
      <c r="I66" s="3"/>
      <c r="J66" s="3"/>
      <c r="K66" s="3"/>
      <c r="L66" s="3"/>
      <c r="M66" s="3"/>
      <c r="N66" s="3"/>
      <c r="O66" s="3"/>
      <c r="P66" s="3"/>
      <c r="Q66" s="3"/>
      <c r="R66" s="113" t="s">
        <v>79</v>
      </c>
      <c r="S66" s="113" t="s">
        <v>3</v>
      </c>
      <c r="X66" s="3"/>
      <c r="Y66" s="3"/>
      <c r="Z66" s="3"/>
      <c r="AA66" s="113" t="s">
        <v>79</v>
      </c>
      <c r="AB66" s="113" t="s">
        <v>3</v>
      </c>
      <c r="AG66" s="3"/>
      <c r="AH66" s="3"/>
      <c r="AI66" s="3"/>
      <c r="AJ66" s="113" t="s">
        <v>79</v>
      </c>
      <c r="AK66" s="113" t="s">
        <v>3</v>
      </c>
    </row>
    <row r="67" spans="2:42" ht="24.75" customHeight="1" x14ac:dyDescent="0.2">
      <c r="B67" s="241">
        <f>Criteria1.1.2!I70</f>
        <v>0</v>
      </c>
      <c r="C67" s="429"/>
      <c r="D67" s="430"/>
      <c r="E67" s="430"/>
      <c r="F67" s="431"/>
      <c r="J67" s="113"/>
      <c r="K67" s="113"/>
      <c r="L67" s="113"/>
      <c r="M67" s="113"/>
      <c r="N67" s="113"/>
      <c r="O67" s="85" t="s">
        <v>46</v>
      </c>
      <c r="P67" s="113" t="s">
        <v>203</v>
      </c>
      <c r="Q67" s="63">
        <v>0</v>
      </c>
      <c r="R67" s="49">
        <v>0.25</v>
      </c>
      <c r="S67">
        <f>Q67*R67</f>
        <v>0</v>
      </c>
      <c r="X67" s="85" t="s">
        <v>46</v>
      </c>
      <c r="Y67" s="113" t="s">
        <v>205</v>
      </c>
      <c r="Z67" s="63">
        <v>0</v>
      </c>
      <c r="AA67" s="49">
        <v>0.25</v>
      </c>
      <c r="AB67">
        <f>Z67*AA67</f>
        <v>0</v>
      </c>
      <c r="AG67" s="85" t="s">
        <v>46</v>
      </c>
      <c r="AH67" s="113" t="s">
        <v>212</v>
      </c>
      <c r="AI67" s="63">
        <v>0</v>
      </c>
      <c r="AJ67" s="49">
        <v>0.5</v>
      </c>
      <c r="AK67">
        <f>AI67*AJ67</f>
        <v>0</v>
      </c>
      <c r="AN67" s="357" t="s">
        <v>221</v>
      </c>
      <c r="AO67" s="379"/>
      <c r="AP67" s="121">
        <f>S67+AB67+AK67</f>
        <v>0</v>
      </c>
    </row>
    <row r="68" spans="2:42" ht="12.75" customHeight="1" x14ac:dyDescent="0.2">
      <c r="C68" s="30" t="s">
        <v>24</v>
      </c>
    </row>
    <row r="69" spans="2:42" ht="57.95" customHeight="1" x14ac:dyDescent="0.2"/>
    <row r="70" spans="2:42" ht="12.6" customHeight="1" x14ac:dyDescent="0.2">
      <c r="H70" s="3"/>
      <c r="I70" s="3"/>
      <c r="J70" s="68" t="s">
        <v>222</v>
      </c>
      <c r="K70" s="3"/>
      <c r="L70" s="3"/>
      <c r="M70" s="3"/>
      <c r="N70" s="3"/>
      <c r="O70" s="3"/>
      <c r="P70" s="3"/>
      <c r="Q70" s="3"/>
      <c r="R70" s="3"/>
      <c r="U70" s="379" t="s">
        <v>196</v>
      </c>
      <c r="V70" s="379"/>
      <c r="W70" s="379"/>
      <c r="X70" s="379"/>
      <c r="Y70" s="379"/>
      <c r="AD70" s="357" t="s">
        <v>213</v>
      </c>
      <c r="AE70" s="379"/>
      <c r="AF70" s="379"/>
      <c r="AG70" s="379"/>
      <c r="AH70" s="379"/>
    </row>
    <row r="71" spans="2:42" ht="28.5" customHeight="1" x14ac:dyDescent="0.2">
      <c r="B71" s="23"/>
      <c r="C71" s="432" t="s">
        <v>36</v>
      </c>
      <c r="D71" s="338"/>
      <c r="E71" s="338"/>
      <c r="F71" s="339"/>
      <c r="H71" s="111"/>
      <c r="I71" s="3"/>
      <c r="J71" s="3"/>
      <c r="K71" s="3"/>
      <c r="L71" s="3"/>
      <c r="M71" s="3"/>
      <c r="N71" s="3"/>
      <c r="O71" s="3"/>
      <c r="P71" s="3"/>
      <c r="Q71" s="3"/>
      <c r="R71" s="3"/>
    </row>
    <row r="72" spans="2:42" ht="51" customHeight="1" x14ac:dyDescent="0.2">
      <c r="B72" s="25" t="s">
        <v>22</v>
      </c>
      <c r="C72" s="422" t="s">
        <v>526</v>
      </c>
      <c r="D72" s="423"/>
      <c r="E72" s="423"/>
      <c r="F72" s="424"/>
      <c r="H72" s="112" t="s">
        <v>197</v>
      </c>
      <c r="I72" s="3">
        <v>4</v>
      </c>
      <c r="J72" s="83" t="s">
        <v>105</v>
      </c>
      <c r="K72" s="239" t="s">
        <v>208</v>
      </c>
      <c r="L72" s="239"/>
      <c r="M72" s="239"/>
      <c r="N72" s="239"/>
      <c r="O72" s="239"/>
      <c r="P72" s="239"/>
      <c r="Q72" s="239"/>
      <c r="R72" s="239"/>
      <c r="S72" s="239"/>
      <c r="U72" s="61" t="s">
        <v>188</v>
      </c>
      <c r="V72" s="59">
        <v>4</v>
      </c>
      <c r="W72" s="397" t="s">
        <v>198</v>
      </c>
      <c r="X72" s="397"/>
      <c r="Y72" s="397"/>
      <c r="Z72" s="397"/>
      <c r="AA72" s="397"/>
      <c r="AB72" s="397"/>
      <c r="AD72" s="61" t="s">
        <v>69</v>
      </c>
      <c r="AE72" s="59">
        <v>4</v>
      </c>
      <c r="AF72" s="240" t="s">
        <v>216</v>
      </c>
      <c r="AG72" s="239"/>
      <c r="AH72" s="239"/>
      <c r="AI72" s="239"/>
      <c r="AJ72" s="239"/>
      <c r="AK72" s="239"/>
    </row>
    <row r="73" spans="2:42" ht="38.25" customHeight="1" x14ac:dyDescent="0.2">
      <c r="B73" s="31"/>
      <c r="C73" s="441"/>
      <c r="D73" s="442"/>
      <c r="E73" s="442"/>
      <c r="F73" s="443"/>
      <c r="H73" s="118" t="s">
        <v>206</v>
      </c>
      <c r="I73" s="3">
        <v>3</v>
      </c>
      <c r="J73" s="83" t="s">
        <v>106</v>
      </c>
      <c r="K73" s="239" t="s">
        <v>210</v>
      </c>
      <c r="L73" s="239"/>
      <c r="M73" s="239"/>
      <c r="N73" s="239"/>
      <c r="O73" s="239"/>
      <c r="P73" s="239"/>
      <c r="Q73" s="239"/>
      <c r="R73" s="239"/>
      <c r="S73" s="239"/>
      <c r="U73" s="61" t="s">
        <v>130</v>
      </c>
      <c r="V73" s="59">
        <v>3</v>
      </c>
      <c r="W73" s="397" t="s">
        <v>202</v>
      </c>
      <c r="X73" s="397"/>
      <c r="Y73" s="397"/>
      <c r="Z73" s="397"/>
      <c r="AA73" s="397"/>
      <c r="AB73" s="397"/>
      <c r="AD73" s="61" t="s">
        <v>71</v>
      </c>
      <c r="AE73" s="59">
        <v>3</v>
      </c>
      <c r="AF73" s="240" t="s">
        <v>217</v>
      </c>
      <c r="AG73" s="239"/>
      <c r="AH73" s="239"/>
      <c r="AI73" s="239"/>
      <c r="AJ73" s="239"/>
      <c r="AK73" s="239"/>
    </row>
    <row r="74" spans="2:42" ht="35.25" customHeight="1" x14ac:dyDescent="0.2">
      <c r="B74" s="31"/>
      <c r="C74" s="441"/>
      <c r="D74" s="442"/>
      <c r="E74" s="442"/>
      <c r="F74" s="443"/>
      <c r="H74" s="118" t="s">
        <v>207</v>
      </c>
      <c r="I74" s="3">
        <v>2</v>
      </c>
      <c r="J74" s="83" t="s">
        <v>107</v>
      </c>
      <c r="K74" s="239"/>
      <c r="L74" s="239"/>
      <c r="M74" s="239"/>
      <c r="N74" s="239"/>
      <c r="O74" s="239"/>
      <c r="P74" s="239"/>
      <c r="Q74" s="239"/>
      <c r="R74" s="239"/>
      <c r="S74" s="239"/>
      <c r="U74" s="61" t="s">
        <v>73</v>
      </c>
      <c r="V74" s="59">
        <v>2</v>
      </c>
      <c r="W74" s="397" t="s">
        <v>201</v>
      </c>
      <c r="X74" s="397"/>
      <c r="Y74" s="397"/>
      <c r="Z74" s="397"/>
      <c r="AA74" s="397"/>
      <c r="AB74" s="397"/>
      <c r="AD74" s="61" t="s">
        <v>73</v>
      </c>
      <c r="AE74" s="59">
        <v>2</v>
      </c>
      <c r="AF74" s="240" t="s">
        <v>218</v>
      </c>
      <c r="AG74" s="239"/>
      <c r="AH74" s="239"/>
      <c r="AI74" s="239"/>
      <c r="AJ74" s="239"/>
      <c r="AK74" s="239"/>
    </row>
    <row r="75" spans="2:42" ht="27.95" customHeight="1" x14ac:dyDescent="0.2">
      <c r="B75" s="31"/>
      <c r="C75" s="441"/>
      <c r="D75" s="442"/>
      <c r="E75" s="442"/>
      <c r="F75" s="443"/>
      <c r="H75" s="119" t="s">
        <v>134</v>
      </c>
      <c r="I75" s="68">
        <v>1</v>
      </c>
      <c r="J75" s="83" t="s">
        <v>108</v>
      </c>
      <c r="K75" s="239"/>
      <c r="L75" s="239"/>
      <c r="M75" s="239"/>
      <c r="N75" s="239"/>
      <c r="O75" s="239"/>
      <c r="P75" s="239"/>
      <c r="Q75" s="239"/>
      <c r="R75" s="239"/>
      <c r="S75" s="239"/>
      <c r="U75" s="61" t="s">
        <v>134</v>
      </c>
      <c r="V75" s="59">
        <v>1</v>
      </c>
      <c r="W75" s="397" t="s">
        <v>199</v>
      </c>
      <c r="X75" s="397"/>
      <c r="Y75" s="397"/>
      <c r="Z75" s="397"/>
      <c r="AA75" s="397"/>
      <c r="AB75" s="397"/>
      <c r="AD75" s="61" t="s">
        <v>214</v>
      </c>
      <c r="AE75" s="59">
        <v>1</v>
      </c>
      <c r="AF75" s="240" t="s">
        <v>219</v>
      </c>
      <c r="AG75" s="239"/>
      <c r="AH75" s="239"/>
      <c r="AI75" s="239"/>
      <c r="AJ75" s="239"/>
      <c r="AK75" s="239"/>
    </row>
    <row r="76" spans="2:42" ht="12.75" customHeight="1" x14ac:dyDescent="0.2">
      <c r="C76" s="30" t="s">
        <v>24</v>
      </c>
      <c r="H76" s="111"/>
      <c r="I76" s="68">
        <v>0</v>
      </c>
      <c r="J76" s="83" t="s">
        <v>109</v>
      </c>
      <c r="K76" s="239" t="s">
        <v>209</v>
      </c>
      <c r="L76" s="239"/>
      <c r="M76" s="239"/>
      <c r="N76" s="239"/>
      <c r="O76" s="239"/>
      <c r="P76" s="239"/>
      <c r="Q76" s="239"/>
      <c r="R76" s="239"/>
      <c r="S76" s="239"/>
      <c r="W76" s="397" t="s">
        <v>200</v>
      </c>
      <c r="X76" s="397"/>
      <c r="Y76" s="397"/>
      <c r="Z76" s="397"/>
      <c r="AA76" s="397"/>
      <c r="AB76" s="397"/>
      <c r="AD76" s="79" t="s">
        <v>215</v>
      </c>
      <c r="AF76" s="240" t="s">
        <v>220</v>
      </c>
      <c r="AG76" s="239"/>
      <c r="AH76" s="239"/>
      <c r="AI76" s="239"/>
      <c r="AJ76" s="239"/>
      <c r="AK76" s="239"/>
    </row>
    <row r="77" spans="2:42" ht="12.75" customHeight="1" x14ac:dyDescent="0.2">
      <c r="H77" s="3"/>
      <c r="I77" s="3"/>
      <c r="J77" s="113"/>
      <c r="K77" s="113"/>
      <c r="L77" s="113"/>
      <c r="M77" s="113"/>
      <c r="N77" s="113"/>
      <c r="O77" s="85" t="s">
        <v>46</v>
      </c>
      <c r="P77" s="113" t="s">
        <v>203</v>
      </c>
      <c r="Q77" s="63">
        <v>0</v>
      </c>
      <c r="R77" s="49">
        <v>0.25</v>
      </c>
      <c r="S77">
        <f>Q77*R77</f>
        <v>0</v>
      </c>
      <c r="X77" s="85" t="s">
        <v>46</v>
      </c>
      <c r="Y77" s="113" t="s">
        <v>205</v>
      </c>
      <c r="Z77" s="63">
        <v>0</v>
      </c>
      <c r="AA77" s="49">
        <v>0.25</v>
      </c>
      <c r="AB77">
        <f>Z77*AA77</f>
        <v>0</v>
      </c>
      <c r="AG77" s="85" t="s">
        <v>46</v>
      </c>
      <c r="AH77" s="113" t="s">
        <v>212</v>
      </c>
      <c r="AI77" s="63">
        <v>0</v>
      </c>
      <c r="AJ77" s="49">
        <v>0.5</v>
      </c>
      <c r="AK77">
        <f>AI77*AJ77</f>
        <v>0</v>
      </c>
      <c r="AN77" s="236" t="s">
        <v>221</v>
      </c>
      <c r="AO77" s="238"/>
      <c r="AP77" s="121">
        <f>S77+AB77+AK77</f>
        <v>0</v>
      </c>
    </row>
    <row r="79" spans="2:42" ht="12.75" customHeight="1" x14ac:dyDescent="0.2">
      <c r="C79" s="1" t="s">
        <v>20</v>
      </c>
    </row>
    <row r="80" spans="2:42" ht="12.75" customHeight="1" x14ac:dyDescent="0.2">
      <c r="C80" s="391" t="s">
        <v>546</v>
      </c>
      <c r="D80" s="392"/>
      <c r="E80" s="392"/>
      <c r="F80" s="439"/>
    </row>
    <row r="81" spans="2:42" ht="12.75" customHeight="1" x14ac:dyDescent="0.2">
      <c r="B81" s="34" t="s">
        <v>37</v>
      </c>
      <c r="C81" s="422"/>
      <c r="D81" s="423"/>
      <c r="E81" s="423"/>
      <c r="F81" s="424"/>
      <c r="H81" s="3"/>
      <c r="I81" s="3"/>
      <c r="J81" s="68" t="s">
        <v>222</v>
      </c>
      <c r="K81" s="3"/>
      <c r="L81" s="3"/>
      <c r="M81" s="3"/>
      <c r="N81" s="3"/>
      <c r="O81" s="3"/>
      <c r="P81" s="3"/>
      <c r="Q81" s="3"/>
      <c r="R81" s="3"/>
      <c r="U81" s="283"/>
      <c r="V81" s="283"/>
      <c r="W81" s="283"/>
      <c r="X81" s="283"/>
      <c r="Y81" s="283"/>
      <c r="AD81" s="281" t="s">
        <v>213</v>
      </c>
      <c r="AE81" s="283"/>
      <c r="AF81" s="283"/>
      <c r="AG81" s="283"/>
      <c r="AH81" s="283"/>
    </row>
    <row r="82" spans="2:42" ht="65.45" customHeight="1" x14ac:dyDescent="0.2">
      <c r="B82" s="5"/>
      <c r="C82" s="440" t="s">
        <v>526</v>
      </c>
      <c r="D82" s="430"/>
      <c r="E82" s="430"/>
      <c r="F82" s="431"/>
      <c r="H82" s="112" t="s">
        <v>197</v>
      </c>
      <c r="I82" s="3">
        <v>4</v>
      </c>
      <c r="J82" s="83" t="s">
        <v>105</v>
      </c>
      <c r="K82" s="284" t="s">
        <v>208</v>
      </c>
      <c r="L82" s="284"/>
      <c r="M82" s="284"/>
      <c r="N82" s="284"/>
      <c r="O82" s="284"/>
      <c r="P82" s="284"/>
      <c r="Q82" s="284"/>
      <c r="R82" s="284"/>
      <c r="S82" s="284"/>
      <c r="U82" s="61" t="s">
        <v>188</v>
      </c>
      <c r="V82" s="59">
        <v>4</v>
      </c>
      <c r="W82" s="284" t="s">
        <v>198</v>
      </c>
      <c r="X82" s="284"/>
      <c r="Y82" s="284"/>
      <c r="Z82" s="284"/>
      <c r="AA82" s="284"/>
      <c r="AB82" s="284"/>
      <c r="AD82" s="61" t="s">
        <v>69</v>
      </c>
      <c r="AE82" s="59">
        <v>4</v>
      </c>
      <c r="AF82" s="285" t="s">
        <v>216</v>
      </c>
      <c r="AG82" s="284"/>
      <c r="AH82" s="284"/>
      <c r="AI82" s="284"/>
      <c r="AJ82" s="284"/>
      <c r="AK82" s="284"/>
    </row>
    <row r="83" spans="2:42" ht="42" customHeight="1" x14ac:dyDescent="0.2">
      <c r="B83" s="5"/>
      <c r="C83" s="429"/>
      <c r="D83" s="430"/>
      <c r="E83" s="430"/>
      <c r="F83" s="431"/>
      <c r="H83" s="118" t="s">
        <v>206</v>
      </c>
      <c r="I83" s="3">
        <v>3</v>
      </c>
      <c r="J83" s="83" t="s">
        <v>106</v>
      </c>
      <c r="K83" s="284" t="s">
        <v>210</v>
      </c>
      <c r="L83" s="284"/>
      <c r="M83" s="284"/>
      <c r="N83" s="284"/>
      <c r="O83" s="284"/>
      <c r="P83" s="284"/>
      <c r="Q83" s="284"/>
      <c r="R83" s="284"/>
      <c r="S83" s="284"/>
      <c r="U83" s="61" t="s">
        <v>130</v>
      </c>
      <c r="V83" s="59">
        <v>3</v>
      </c>
      <c r="W83" s="284" t="s">
        <v>202</v>
      </c>
      <c r="X83" s="284"/>
      <c r="Y83" s="284"/>
      <c r="Z83" s="284"/>
      <c r="AA83" s="284"/>
      <c r="AB83" s="284"/>
      <c r="AD83" s="61" t="s">
        <v>71</v>
      </c>
      <c r="AE83" s="59">
        <v>3</v>
      </c>
      <c r="AF83" s="285" t="s">
        <v>217</v>
      </c>
      <c r="AG83" s="284"/>
      <c r="AH83" s="284"/>
      <c r="AI83" s="284"/>
      <c r="AJ83" s="284"/>
      <c r="AK83" s="284"/>
    </row>
    <row r="84" spans="2:42" ht="29.45" customHeight="1" x14ac:dyDescent="0.2">
      <c r="B84" s="5"/>
      <c r="C84" s="429"/>
      <c r="D84" s="430"/>
      <c r="E84" s="430"/>
      <c r="F84" s="431"/>
      <c r="H84" s="118" t="s">
        <v>207</v>
      </c>
      <c r="I84" s="3">
        <v>2</v>
      </c>
      <c r="J84" s="83" t="s">
        <v>107</v>
      </c>
      <c r="K84" s="284"/>
      <c r="L84" s="284"/>
      <c r="M84" s="284"/>
      <c r="N84" s="284"/>
      <c r="O84" s="284"/>
      <c r="P84" s="284"/>
      <c r="Q84" s="284"/>
      <c r="R84" s="284"/>
      <c r="S84" s="284"/>
      <c r="U84" s="61" t="s">
        <v>73</v>
      </c>
      <c r="V84" s="59">
        <v>2</v>
      </c>
      <c r="W84" s="284" t="s">
        <v>201</v>
      </c>
      <c r="X84" s="284"/>
      <c r="Y84" s="284"/>
      <c r="Z84" s="284"/>
      <c r="AA84" s="284"/>
      <c r="AB84" s="284"/>
      <c r="AD84" s="61" t="s">
        <v>73</v>
      </c>
      <c r="AE84" s="59">
        <v>2</v>
      </c>
      <c r="AF84" s="285" t="s">
        <v>218</v>
      </c>
      <c r="AG84" s="284"/>
      <c r="AH84" s="284"/>
      <c r="AI84" s="284"/>
      <c r="AJ84" s="284"/>
      <c r="AK84" s="284"/>
    </row>
    <row r="85" spans="2:42" ht="47.25" customHeight="1" x14ac:dyDescent="0.2">
      <c r="C85" s="30" t="s">
        <v>24</v>
      </c>
      <c r="H85" s="119" t="s">
        <v>134</v>
      </c>
      <c r="I85" s="68">
        <v>1</v>
      </c>
      <c r="J85" s="83" t="s">
        <v>108</v>
      </c>
      <c r="K85" s="284"/>
      <c r="L85" s="284"/>
      <c r="M85" s="284"/>
      <c r="N85" s="284"/>
      <c r="O85" s="284"/>
      <c r="P85" s="284"/>
      <c r="Q85" s="284"/>
      <c r="R85" s="284"/>
      <c r="S85" s="284"/>
      <c r="U85" s="61" t="s">
        <v>134</v>
      </c>
      <c r="V85" s="59">
        <v>1</v>
      </c>
      <c r="W85" s="284" t="s">
        <v>199</v>
      </c>
      <c r="X85" s="284"/>
      <c r="Y85" s="284"/>
      <c r="Z85" s="284"/>
      <c r="AA85" s="284"/>
      <c r="AB85" s="284"/>
      <c r="AD85" s="61" t="s">
        <v>214</v>
      </c>
      <c r="AE85" s="59">
        <v>1</v>
      </c>
      <c r="AF85" s="285" t="s">
        <v>219</v>
      </c>
      <c r="AG85" s="284"/>
      <c r="AH85" s="284"/>
      <c r="AI85" s="284"/>
      <c r="AJ85" s="284"/>
      <c r="AK85" s="284"/>
    </row>
    <row r="86" spans="2:42" ht="39.75" customHeight="1" x14ac:dyDescent="0.2">
      <c r="H86" s="111"/>
      <c r="I86" s="68">
        <v>0</v>
      </c>
      <c r="J86" s="83" t="s">
        <v>109</v>
      </c>
      <c r="K86" s="284" t="s">
        <v>209</v>
      </c>
      <c r="L86" s="284"/>
      <c r="M86" s="284"/>
      <c r="N86" s="284"/>
      <c r="O86" s="284"/>
      <c r="P86" s="284"/>
      <c r="Q86" s="284"/>
      <c r="R86" s="284"/>
      <c r="S86" s="284"/>
      <c r="W86" s="284" t="s">
        <v>200</v>
      </c>
      <c r="X86" s="284"/>
      <c r="Y86" s="284"/>
      <c r="Z86" s="284"/>
      <c r="AA86" s="284"/>
      <c r="AB86" s="284"/>
      <c r="AD86" s="79" t="s">
        <v>215</v>
      </c>
      <c r="AF86" s="285" t="s">
        <v>220</v>
      </c>
      <c r="AG86" s="284"/>
      <c r="AH86" s="284"/>
      <c r="AI86" s="284"/>
      <c r="AJ86" s="284"/>
      <c r="AK86" s="284"/>
    </row>
    <row r="87" spans="2:42" ht="39.75" customHeight="1" x14ac:dyDescent="0.2">
      <c r="H87" s="3"/>
      <c r="I87" s="3"/>
      <c r="J87" s="3"/>
      <c r="K87" s="3"/>
      <c r="L87" s="3"/>
      <c r="M87" s="3"/>
      <c r="N87" s="3"/>
      <c r="O87" s="3"/>
      <c r="P87" s="3"/>
      <c r="Q87" s="3"/>
      <c r="R87" s="113" t="s">
        <v>79</v>
      </c>
      <c r="S87" s="113" t="s">
        <v>3</v>
      </c>
      <c r="X87" s="3"/>
      <c r="Y87" s="3"/>
      <c r="Z87" s="3"/>
      <c r="AA87" s="113" t="s">
        <v>79</v>
      </c>
      <c r="AB87" s="113" t="s">
        <v>3</v>
      </c>
      <c r="AG87" s="3"/>
      <c r="AH87" s="3"/>
      <c r="AI87" s="3"/>
      <c r="AJ87" s="113" t="s">
        <v>79</v>
      </c>
      <c r="AK87" s="113" t="s">
        <v>3</v>
      </c>
    </row>
    <row r="88" spans="2:42" ht="50.25" customHeight="1" x14ac:dyDescent="0.2">
      <c r="J88" s="113"/>
      <c r="K88" s="113"/>
      <c r="L88" s="113"/>
      <c r="M88" s="113"/>
      <c r="N88" s="113"/>
      <c r="O88" s="85" t="s">
        <v>46</v>
      </c>
      <c r="P88" s="113" t="s">
        <v>203</v>
      </c>
      <c r="Q88" s="63">
        <v>0</v>
      </c>
      <c r="R88" s="49">
        <v>0.25</v>
      </c>
      <c r="S88">
        <f>Q88*R88</f>
        <v>0</v>
      </c>
      <c r="X88" s="85" t="s">
        <v>46</v>
      </c>
      <c r="Y88" s="113" t="s">
        <v>205</v>
      </c>
      <c r="Z88" s="63">
        <v>0</v>
      </c>
      <c r="AA88" s="49">
        <v>0.25</v>
      </c>
      <c r="AB88">
        <f>Z88*AA88</f>
        <v>0</v>
      </c>
      <c r="AG88" s="85" t="s">
        <v>46</v>
      </c>
      <c r="AH88" s="113" t="s">
        <v>212</v>
      </c>
      <c r="AI88" s="63">
        <v>0</v>
      </c>
      <c r="AJ88" s="49">
        <v>0.5</v>
      </c>
      <c r="AK88">
        <f>AI88*AJ88</f>
        <v>0</v>
      </c>
      <c r="AN88" s="281" t="s">
        <v>221</v>
      </c>
      <c r="AO88" s="283"/>
      <c r="AP88" s="121">
        <f>S88+AB88+AK88</f>
        <v>0</v>
      </c>
    </row>
    <row r="90" spans="2:42" ht="12.75" customHeight="1" x14ac:dyDescent="0.2">
      <c r="C90" s="1" t="s">
        <v>20</v>
      </c>
    </row>
    <row r="91" spans="2:42" ht="12.75" customHeight="1" x14ac:dyDescent="0.2">
      <c r="C91" s="393" t="s">
        <v>38</v>
      </c>
      <c r="D91" s="394"/>
      <c r="E91" s="394"/>
      <c r="F91" s="395"/>
      <c r="H91" s="3"/>
      <c r="I91" s="3"/>
      <c r="J91" s="68" t="s">
        <v>222</v>
      </c>
      <c r="K91" s="3"/>
      <c r="L91" s="3"/>
      <c r="M91" s="3"/>
      <c r="N91" s="3"/>
      <c r="O91" s="3"/>
      <c r="P91" s="3"/>
      <c r="Q91" s="3"/>
      <c r="R91" s="3"/>
      <c r="U91" s="283" t="s">
        <v>196</v>
      </c>
      <c r="V91" s="283"/>
      <c r="W91" s="283"/>
      <c r="X91" s="283"/>
      <c r="Y91" s="283"/>
      <c r="AD91" s="281" t="s">
        <v>213</v>
      </c>
      <c r="AE91" s="283"/>
      <c r="AF91" s="283"/>
      <c r="AG91" s="283"/>
      <c r="AH91" s="283"/>
    </row>
    <row r="92" spans="2:42" ht="12.75" customHeight="1" x14ac:dyDescent="0.2">
      <c r="B92" s="34" t="s">
        <v>37</v>
      </c>
      <c r="C92" s="433" t="s">
        <v>39</v>
      </c>
      <c r="D92" s="437"/>
      <c r="E92" s="437"/>
      <c r="F92" s="438"/>
      <c r="H92" s="111"/>
      <c r="I92" s="3"/>
      <c r="J92" s="3"/>
      <c r="K92" s="3"/>
      <c r="L92" s="3"/>
      <c r="M92" s="3"/>
      <c r="N92" s="3"/>
      <c r="O92" s="3"/>
      <c r="P92" s="3"/>
      <c r="Q92" s="3"/>
      <c r="R92" s="3"/>
    </row>
    <row r="93" spans="2:42" ht="65.45" customHeight="1" x14ac:dyDescent="0.2">
      <c r="B93" s="5" t="e">
        <f>Criteria1.1.2!#REF!</f>
        <v>#REF!</v>
      </c>
      <c r="C93" s="252" t="s">
        <v>13</v>
      </c>
      <c r="D93" s="253"/>
      <c r="E93" s="253"/>
      <c r="F93" s="254"/>
      <c r="H93" s="112" t="s">
        <v>197</v>
      </c>
      <c r="I93" s="3">
        <v>4</v>
      </c>
      <c r="J93" s="83" t="s">
        <v>105</v>
      </c>
      <c r="K93" s="284" t="s">
        <v>208</v>
      </c>
      <c r="L93" s="284"/>
      <c r="M93" s="284"/>
      <c r="N93" s="284"/>
      <c r="O93" s="284"/>
      <c r="P93" s="284"/>
      <c r="Q93" s="284"/>
      <c r="R93" s="284"/>
      <c r="S93" s="284"/>
      <c r="U93" s="61" t="s">
        <v>188</v>
      </c>
      <c r="V93" s="59">
        <v>4</v>
      </c>
      <c r="W93" s="284" t="s">
        <v>198</v>
      </c>
      <c r="X93" s="284"/>
      <c r="Y93" s="284"/>
      <c r="Z93" s="284"/>
      <c r="AA93" s="284"/>
      <c r="AB93" s="284"/>
      <c r="AD93" s="61" t="s">
        <v>69</v>
      </c>
      <c r="AE93" s="59">
        <v>4</v>
      </c>
      <c r="AF93" s="285" t="s">
        <v>216</v>
      </c>
      <c r="AG93" s="284"/>
      <c r="AH93" s="284"/>
      <c r="AI93" s="284"/>
      <c r="AJ93" s="284"/>
      <c r="AK93" s="284"/>
    </row>
    <row r="94" spans="2:42" ht="42" customHeight="1" x14ac:dyDescent="0.2">
      <c r="B94" s="5" t="e">
        <f>Criteria1.1.2!#REF!</f>
        <v>#REF!</v>
      </c>
      <c r="C94" s="252" t="s">
        <v>13</v>
      </c>
      <c r="D94" s="253"/>
      <c r="E94" s="253"/>
      <c r="F94" s="254"/>
      <c r="H94" s="118" t="s">
        <v>206</v>
      </c>
      <c r="I94" s="3">
        <v>3</v>
      </c>
      <c r="J94" s="83" t="s">
        <v>106</v>
      </c>
      <c r="K94" s="284" t="s">
        <v>210</v>
      </c>
      <c r="L94" s="284"/>
      <c r="M94" s="284"/>
      <c r="N94" s="284"/>
      <c r="O94" s="284"/>
      <c r="P94" s="284"/>
      <c r="Q94" s="284"/>
      <c r="R94" s="284"/>
      <c r="S94" s="284"/>
      <c r="U94" s="61" t="s">
        <v>130</v>
      </c>
      <c r="V94" s="59">
        <v>3</v>
      </c>
      <c r="W94" s="284" t="s">
        <v>202</v>
      </c>
      <c r="X94" s="284"/>
      <c r="Y94" s="284"/>
      <c r="Z94" s="284"/>
      <c r="AA94" s="284"/>
      <c r="AB94" s="284"/>
      <c r="AD94" s="61" t="s">
        <v>71</v>
      </c>
      <c r="AE94" s="59">
        <v>3</v>
      </c>
      <c r="AF94" s="285" t="s">
        <v>217</v>
      </c>
      <c r="AG94" s="284"/>
      <c r="AH94" s="284"/>
      <c r="AI94" s="284"/>
      <c r="AJ94" s="284"/>
      <c r="AK94" s="284"/>
    </row>
    <row r="95" spans="2:42" ht="29.45" customHeight="1" x14ac:dyDescent="0.2">
      <c r="B95" s="5" t="e">
        <f>Criteria1.1.2!#REF!</f>
        <v>#REF!</v>
      </c>
      <c r="C95" s="252" t="s">
        <v>13</v>
      </c>
      <c r="D95" s="253"/>
      <c r="E95" s="253"/>
      <c r="F95" s="254"/>
      <c r="H95" s="118" t="s">
        <v>207</v>
      </c>
      <c r="I95" s="3">
        <v>2</v>
      </c>
      <c r="J95" s="83" t="s">
        <v>107</v>
      </c>
      <c r="K95" s="284"/>
      <c r="L95" s="284"/>
      <c r="M95" s="284"/>
      <c r="N95" s="284"/>
      <c r="O95" s="284"/>
      <c r="P95" s="284"/>
      <c r="Q95" s="284"/>
      <c r="R95" s="284"/>
      <c r="S95" s="284"/>
      <c r="U95" s="61" t="s">
        <v>73</v>
      </c>
      <c r="V95" s="59">
        <v>2</v>
      </c>
      <c r="W95" s="284" t="s">
        <v>201</v>
      </c>
      <c r="X95" s="284"/>
      <c r="Y95" s="284"/>
      <c r="Z95" s="284"/>
      <c r="AA95" s="284"/>
      <c r="AB95" s="284"/>
      <c r="AD95" s="61" t="s">
        <v>73</v>
      </c>
      <c r="AE95" s="59">
        <v>2</v>
      </c>
      <c r="AF95" s="285" t="s">
        <v>218</v>
      </c>
      <c r="AG95" s="284"/>
      <c r="AH95" s="284"/>
      <c r="AI95" s="284"/>
      <c r="AJ95" s="284"/>
      <c r="AK95" s="284"/>
    </row>
    <row r="96" spans="2:42" ht="45.75" customHeight="1" x14ac:dyDescent="0.2">
      <c r="B96" s="5" t="e">
        <f>Criteria1.1.2!#REF!</f>
        <v>#REF!</v>
      </c>
      <c r="C96" s="252" t="s">
        <v>13</v>
      </c>
      <c r="D96" s="253"/>
      <c r="E96" s="253"/>
      <c r="F96" s="254"/>
      <c r="H96" s="119" t="s">
        <v>134</v>
      </c>
      <c r="I96" s="68">
        <v>1</v>
      </c>
      <c r="J96" s="83" t="s">
        <v>108</v>
      </c>
      <c r="K96" s="284"/>
      <c r="L96" s="284"/>
      <c r="M96" s="284"/>
      <c r="N96" s="284"/>
      <c r="O96" s="284"/>
      <c r="P96" s="284"/>
      <c r="Q96" s="284"/>
      <c r="R96" s="284"/>
      <c r="S96" s="284"/>
      <c r="U96" s="61" t="s">
        <v>134</v>
      </c>
      <c r="V96" s="59">
        <v>1</v>
      </c>
      <c r="W96" s="284" t="s">
        <v>199</v>
      </c>
      <c r="X96" s="284"/>
      <c r="Y96" s="284"/>
      <c r="Z96" s="284"/>
      <c r="AA96" s="284"/>
      <c r="AB96" s="284"/>
      <c r="AD96" s="61" t="s">
        <v>214</v>
      </c>
      <c r="AE96" s="59">
        <v>1</v>
      </c>
      <c r="AF96" s="285" t="s">
        <v>219</v>
      </c>
      <c r="AG96" s="284"/>
      <c r="AH96" s="284"/>
      <c r="AI96" s="284"/>
      <c r="AJ96" s="284"/>
      <c r="AK96" s="284"/>
    </row>
    <row r="97" spans="3:42" ht="25.5" customHeight="1" x14ac:dyDescent="0.2">
      <c r="C97" s="30" t="s">
        <v>24</v>
      </c>
      <c r="H97" s="111"/>
      <c r="I97" s="68">
        <v>0</v>
      </c>
      <c r="J97" s="83" t="s">
        <v>109</v>
      </c>
      <c r="K97" s="284" t="s">
        <v>209</v>
      </c>
      <c r="L97" s="284"/>
      <c r="M97" s="284"/>
      <c r="N97" s="284"/>
      <c r="O97" s="284"/>
      <c r="P97" s="284"/>
      <c r="Q97" s="284"/>
      <c r="R97" s="284"/>
      <c r="S97" s="284"/>
      <c r="W97" s="284" t="s">
        <v>200</v>
      </c>
      <c r="X97" s="284"/>
      <c r="Y97" s="284"/>
      <c r="Z97" s="284"/>
      <c r="AA97" s="284"/>
      <c r="AB97" s="284"/>
      <c r="AD97" s="79" t="s">
        <v>215</v>
      </c>
      <c r="AF97" s="285" t="s">
        <v>220</v>
      </c>
      <c r="AG97" s="284"/>
      <c r="AH97" s="284"/>
      <c r="AI97" s="284"/>
      <c r="AJ97" s="284"/>
      <c r="AK97" s="284"/>
    </row>
    <row r="98" spans="3:42" ht="12.75" customHeight="1" x14ac:dyDescent="0.2">
      <c r="H98" s="3"/>
      <c r="I98" s="3"/>
      <c r="J98" s="3"/>
      <c r="K98" s="3"/>
      <c r="L98" s="3"/>
      <c r="M98" s="3"/>
      <c r="N98" s="3"/>
      <c r="O98" s="3"/>
      <c r="P98" s="3"/>
      <c r="Q98" s="3"/>
      <c r="R98" s="113" t="s">
        <v>79</v>
      </c>
      <c r="S98" s="113" t="s">
        <v>3</v>
      </c>
      <c r="X98" s="3"/>
      <c r="Y98" s="3"/>
      <c r="Z98" s="3"/>
      <c r="AA98" s="113" t="s">
        <v>79</v>
      </c>
      <c r="AB98" s="113" t="s">
        <v>3</v>
      </c>
      <c r="AG98" s="3"/>
      <c r="AH98" s="3"/>
      <c r="AI98" s="3"/>
      <c r="AJ98" s="113" t="s">
        <v>79</v>
      </c>
      <c r="AK98" s="113" t="s">
        <v>3</v>
      </c>
    </row>
    <row r="99" spans="3:42" ht="12.75" customHeight="1" x14ac:dyDescent="0.2">
      <c r="J99" s="113"/>
      <c r="K99" s="113"/>
      <c r="L99" s="113"/>
      <c r="M99" s="113"/>
      <c r="N99" s="113"/>
      <c r="O99" s="85" t="s">
        <v>46</v>
      </c>
      <c r="P99" s="113" t="s">
        <v>203</v>
      </c>
      <c r="Q99" s="63">
        <v>4</v>
      </c>
      <c r="R99" s="49">
        <v>0.25</v>
      </c>
      <c r="S99">
        <f>Q99*R99</f>
        <v>1</v>
      </c>
      <c r="X99" s="85" t="s">
        <v>46</v>
      </c>
      <c r="Y99" s="113" t="s">
        <v>205</v>
      </c>
      <c r="Z99" s="63">
        <v>3</v>
      </c>
      <c r="AA99" s="49">
        <v>0.25</v>
      </c>
      <c r="AB99">
        <f>Z99*AA99</f>
        <v>0.75</v>
      </c>
      <c r="AG99" s="85" t="s">
        <v>46</v>
      </c>
      <c r="AH99" s="113" t="s">
        <v>212</v>
      </c>
      <c r="AI99" s="63">
        <v>3</v>
      </c>
      <c r="AJ99" s="49">
        <v>0.5</v>
      </c>
      <c r="AK99">
        <f>AI99*AJ99</f>
        <v>1.5</v>
      </c>
      <c r="AN99" s="236" t="s">
        <v>221</v>
      </c>
      <c r="AO99" s="238"/>
      <c r="AP99" s="121">
        <f>S99+AB99+AK99</f>
        <v>3.25</v>
      </c>
    </row>
  </sheetData>
  <mergeCells count="144">
    <mergeCell ref="W76:AB76"/>
    <mergeCell ref="AN54:AO54"/>
    <mergeCell ref="C91:F91"/>
    <mergeCell ref="C92:F92"/>
    <mergeCell ref="C83:F83"/>
    <mergeCell ref="C84:F84"/>
    <mergeCell ref="C80:F80"/>
    <mergeCell ref="C81:F81"/>
    <mergeCell ref="C82:F82"/>
    <mergeCell ref="C75:F75"/>
    <mergeCell ref="C71:F71"/>
    <mergeCell ref="U70:Y70"/>
    <mergeCell ref="AD70:AH70"/>
    <mergeCell ref="C72:F72"/>
    <mergeCell ref="C73:F73"/>
    <mergeCell ref="C74:F74"/>
    <mergeCell ref="C65:F65"/>
    <mergeCell ref="C67:F67"/>
    <mergeCell ref="C59:F59"/>
    <mergeCell ref="C60:F60"/>
    <mergeCell ref="C61:F61"/>
    <mergeCell ref="W72:AB72"/>
    <mergeCell ref="W73:AB73"/>
    <mergeCell ref="W74:AB74"/>
    <mergeCell ref="W75:AB75"/>
    <mergeCell ref="C62:F62"/>
    <mergeCell ref="C63:F63"/>
    <mergeCell ref="C64:F64"/>
    <mergeCell ref="C66:F66"/>
    <mergeCell ref="C46:F46"/>
    <mergeCell ref="C47:F47"/>
    <mergeCell ref="C48:F48"/>
    <mergeCell ref="C49:F49"/>
    <mergeCell ref="C50:F50"/>
    <mergeCell ref="C54:F54"/>
    <mergeCell ref="C51:F51"/>
    <mergeCell ref="C52:F52"/>
    <mergeCell ref="C53:F53"/>
    <mergeCell ref="W51:AB51"/>
    <mergeCell ref="K52:S52"/>
    <mergeCell ref="W52:AB52"/>
    <mergeCell ref="U59:Y59"/>
    <mergeCell ref="K65:S65"/>
    <mergeCell ref="W65:AB65"/>
    <mergeCell ref="C15:F15"/>
    <mergeCell ref="C16:F16"/>
    <mergeCell ref="C17:F17"/>
    <mergeCell ref="C41:F41"/>
    <mergeCell ref="C32:F32"/>
    <mergeCell ref="C37:F37"/>
    <mergeCell ref="C38:F38"/>
    <mergeCell ref="C39:F39"/>
    <mergeCell ref="C40:F40"/>
    <mergeCell ref="C18:F18"/>
    <mergeCell ref="C19:F19"/>
    <mergeCell ref="C20:F20"/>
    <mergeCell ref="C25:F25"/>
    <mergeCell ref="C26:F26"/>
    <mergeCell ref="C27:F27"/>
    <mergeCell ref="C28:F28"/>
    <mergeCell ref="C29:F29"/>
    <mergeCell ref="C30:F30"/>
    <mergeCell ref="C31:F31"/>
    <mergeCell ref="G1:U1"/>
    <mergeCell ref="K6:S6"/>
    <mergeCell ref="K7:S7"/>
    <mergeCell ref="K8:S8"/>
    <mergeCell ref="K9:S9"/>
    <mergeCell ref="K10:S10"/>
    <mergeCell ref="B2:S2"/>
    <mergeCell ref="U4:Y4"/>
    <mergeCell ref="W6:AB6"/>
    <mergeCell ref="W7:AB7"/>
    <mergeCell ref="W8:AB8"/>
    <mergeCell ref="C5:F5"/>
    <mergeCell ref="C6:F6"/>
    <mergeCell ref="C7:F7"/>
    <mergeCell ref="C8:F8"/>
    <mergeCell ref="C9:F9"/>
    <mergeCell ref="C10:F10"/>
    <mergeCell ref="AN22:AO22"/>
    <mergeCell ref="K16:S16"/>
    <mergeCell ref="W16:AB16"/>
    <mergeCell ref="K17:S17"/>
    <mergeCell ref="W17:AB17"/>
    <mergeCell ref="K18:S18"/>
    <mergeCell ref="W18:AB18"/>
    <mergeCell ref="AD2:AM2"/>
    <mergeCell ref="AN12:AO12"/>
    <mergeCell ref="U14:Y14"/>
    <mergeCell ref="AD14:AH14"/>
    <mergeCell ref="AD4:AH4"/>
    <mergeCell ref="W9:AB9"/>
    <mergeCell ref="W10:AB10"/>
    <mergeCell ref="U2:AB2"/>
    <mergeCell ref="AD24:AH24"/>
    <mergeCell ref="K26:S26"/>
    <mergeCell ref="W26:AB26"/>
    <mergeCell ref="K27:S27"/>
    <mergeCell ref="W27:AB27"/>
    <mergeCell ref="K19:S19"/>
    <mergeCell ref="W19:AB19"/>
    <mergeCell ref="K20:S20"/>
    <mergeCell ref="W20:AB20"/>
    <mergeCell ref="U24:Y24"/>
    <mergeCell ref="AN32:AO32"/>
    <mergeCell ref="U36:Y36"/>
    <mergeCell ref="AD36:AH36"/>
    <mergeCell ref="K38:S38"/>
    <mergeCell ref="W38:AB38"/>
    <mergeCell ref="K28:S28"/>
    <mergeCell ref="W28:AB28"/>
    <mergeCell ref="K29:S29"/>
    <mergeCell ref="W29:AB29"/>
    <mergeCell ref="K30:S30"/>
    <mergeCell ref="W30:AB30"/>
    <mergeCell ref="AN44:AO44"/>
    <mergeCell ref="U46:Y46"/>
    <mergeCell ref="AD46:AH46"/>
    <mergeCell ref="K39:S39"/>
    <mergeCell ref="W39:AB39"/>
    <mergeCell ref="K40:S40"/>
    <mergeCell ref="W40:AB40"/>
    <mergeCell ref="K41:S41"/>
    <mergeCell ref="W41:AB41"/>
    <mergeCell ref="K42:S42"/>
    <mergeCell ref="W42:AB42"/>
    <mergeCell ref="AN67:AO67"/>
    <mergeCell ref="K61:S61"/>
    <mergeCell ref="W61:AB61"/>
    <mergeCell ref="K62:S62"/>
    <mergeCell ref="W62:AB62"/>
    <mergeCell ref="K63:S63"/>
    <mergeCell ref="W63:AB63"/>
    <mergeCell ref="AD59:AH59"/>
    <mergeCell ref="W48:AB48"/>
    <mergeCell ref="K49:S49"/>
    <mergeCell ref="W49:AB49"/>
    <mergeCell ref="K50:S50"/>
    <mergeCell ref="W50:AB50"/>
    <mergeCell ref="K48:S48"/>
    <mergeCell ref="K51:S51"/>
    <mergeCell ref="K64:S64"/>
    <mergeCell ref="W64:AB64"/>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8"/>
  <sheetViews>
    <sheetView zoomScaleNormal="100" workbookViewId="0">
      <selection activeCell="J21" sqref="J21"/>
    </sheetView>
  </sheetViews>
  <sheetFormatPr defaultColWidth="8" defaultRowHeight="12.75" customHeight="1" x14ac:dyDescent="0.2"/>
  <cols>
    <col min="2" max="2" width="36.42578125" customWidth="1"/>
    <col min="3" max="3" width="12.42578125" customWidth="1"/>
    <col min="4" max="4" width="12.85546875" customWidth="1"/>
    <col min="5" max="5" width="12.28515625" customWidth="1"/>
    <col min="6" max="6" width="5.140625" customWidth="1"/>
    <col min="7" max="7" width="5.28515625" customWidth="1"/>
    <col min="8" max="8" width="4.85546875" customWidth="1"/>
    <col min="9" max="9" width="5.140625" customWidth="1"/>
    <col min="10" max="10" width="5.28515625" customWidth="1"/>
    <col min="11" max="11" width="4.85546875" customWidth="1"/>
    <col min="12" max="12" width="5.140625" customWidth="1"/>
    <col min="13" max="13" width="5.28515625" customWidth="1"/>
    <col min="14" max="27" width="5.7109375" customWidth="1"/>
  </cols>
  <sheetData>
    <row r="1" spans="1:29" x14ac:dyDescent="0.2">
      <c r="A1" s="3"/>
      <c r="B1" s="3"/>
      <c r="C1" s="3"/>
      <c r="D1" s="3"/>
      <c r="E1" s="3"/>
      <c r="F1" s="3"/>
      <c r="G1" s="3"/>
      <c r="H1" s="3"/>
      <c r="I1" s="3"/>
      <c r="J1" s="3"/>
      <c r="K1" s="3"/>
      <c r="L1" s="3"/>
      <c r="M1" s="3"/>
      <c r="N1" s="3"/>
      <c r="O1" s="3"/>
      <c r="P1" s="3"/>
      <c r="Q1" s="3"/>
      <c r="R1" s="3"/>
      <c r="S1" s="3"/>
      <c r="T1" s="3"/>
      <c r="U1" s="3"/>
      <c r="V1" s="3"/>
      <c r="W1" s="3"/>
      <c r="X1" s="3"/>
      <c r="Y1" s="3"/>
      <c r="Z1" s="3"/>
      <c r="AA1" s="3"/>
    </row>
    <row r="2" spans="1:29" x14ac:dyDescent="0.2">
      <c r="A2" s="3"/>
      <c r="B2" s="3"/>
      <c r="C2" s="3"/>
      <c r="D2" s="68" t="s">
        <v>238</v>
      </c>
      <c r="E2" s="3"/>
      <c r="F2" s="3"/>
      <c r="G2" s="3"/>
      <c r="H2" s="3"/>
      <c r="I2" s="3"/>
      <c r="J2" s="3"/>
      <c r="K2" s="3"/>
      <c r="L2" s="3"/>
      <c r="M2" s="3"/>
      <c r="N2" s="3"/>
      <c r="O2" s="3"/>
      <c r="P2" s="3"/>
      <c r="Q2" s="3"/>
      <c r="R2" s="3"/>
      <c r="S2" s="3"/>
      <c r="T2" s="3"/>
      <c r="U2" s="3"/>
      <c r="V2" s="3"/>
      <c r="W2" s="3"/>
      <c r="X2" s="3"/>
      <c r="Y2" s="3"/>
      <c r="Z2" s="3"/>
      <c r="AA2" s="3"/>
    </row>
    <row r="3" spans="1:29" x14ac:dyDescent="0.2">
      <c r="A3" s="3"/>
      <c r="B3" s="3"/>
      <c r="C3" s="3"/>
      <c r="D3" s="3"/>
      <c r="E3" s="3"/>
      <c r="F3" s="3"/>
      <c r="G3" s="3"/>
      <c r="H3" s="3"/>
      <c r="I3" s="3"/>
      <c r="J3" s="3"/>
      <c r="K3" s="3"/>
      <c r="L3" s="3"/>
      <c r="M3" s="3"/>
      <c r="N3" s="3"/>
      <c r="O3" s="3"/>
      <c r="P3" s="3"/>
      <c r="Q3" s="3"/>
      <c r="R3" s="3"/>
      <c r="S3" s="3"/>
      <c r="T3" s="3"/>
      <c r="U3" s="3"/>
      <c r="V3" s="3"/>
      <c r="W3" s="3"/>
      <c r="X3" s="3"/>
      <c r="Y3" s="3"/>
      <c r="Z3" s="3"/>
      <c r="AA3" s="3"/>
    </row>
    <row r="4" spans="1:29" x14ac:dyDescent="0.2">
      <c r="A4" s="3"/>
      <c r="B4" s="456" t="s">
        <v>243</v>
      </c>
      <c r="C4" s="456"/>
      <c r="D4" s="456"/>
      <c r="E4" s="456"/>
      <c r="F4" s="456"/>
      <c r="G4" s="456"/>
      <c r="H4" s="456"/>
      <c r="I4" s="456"/>
      <c r="J4" s="456"/>
      <c r="K4" s="456"/>
      <c r="L4" s="456"/>
      <c r="M4" s="456"/>
      <c r="N4" s="456"/>
      <c r="O4" s="456"/>
      <c r="P4" s="456"/>
      <c r="Q4" s="456"/>
      <c r="R4" s="456"/>
      <c r="S4" s="456"/>
      <c r="T4" s="456"/>
      <c r="U4" s="456"/>
      <c r="V4" s="456"/>
      <c r="W4" s="456"/>
      <c r="X4" s="456"/>
      <c r="Y4" s="456"/>
      <c r="Z4" s="456"/>
      <c r="AA4" s="456"/>
    </row>
    <row r="5" spans="1:29" x14ac:dyDescent="0.2">
      <c r="A5" s="3"/>
      <c r="B5" s="3"/>
      <c r="C5" s="3"/>
      <c r="D5" s="3"/>
      <c r="E5" s="3"/>
      <c r="F5" s="3"/>
      <c r="G5" s="3"/>
      <c r="H5" s="3"/>
      <c r="I5" s="3"/>
      <c r="J5" s="3"/>
      <c r="K5" s="3"/>
      <c r="L5" s="3"/>
      <c r="M5" s="3"/>
      <c r="N5" s="3"/>
      <c r="O5" s="3"/>
      <c r="P5" s="3"/>
      <c r="Q5" s="3"/>
      <c r="R5" s="3"/>
      <c r="S5" s="3"/>
      <c r="T5" s="3"/>
      <c r="U5" s="3"/>
      <c r="V5" s="3"/>
      <c r="W5" s="3"/>
      <c r="X5" s="3"/>
      <c r="Y5" s="3"/>
      <c r="Z5" s="3"/>
      <c r="AA5" s="3"/>
    </row>
    <row r="6" spans="1:29" x14ac:dyDescent="0.2">
      <c r="A6" s="3"/>
      <c r="B6" s="3"/>
      <c r="C6" s="68" t="s">
        <v>233</v>
      </c>
      <c r="D6" s="3"/>
      <c r="E6" s="3"/>
      <c r="F6" s="3"/>
      <c r="G6" s="68" t="s">
        <v>231</v>
      </c>
      <c r="H6" s="3"/>
      <c r="I6" s="3"/>
      <c r="J6" s="3"/>
      <c r="K6" s="3"/>
      <c r="L6" s="3"/>
      <c r="M6" s="3"/>
      <c r="N6" s="3"/>
      <c r="O6" s="68"/>
      <c r="P6" s="3"/>
      <c r="Q6" s="3"/>
      <c r="R6" s="3"/>
      <c r="S6" s="3"/>
      <c r="T6" s="3"/>
      <c r="U6" s="3"/>
      <c r="V6" s="3"/>
      <c r="W6" s="3"/>
      <c r="X6" s="3"/>
      <c r="Y6" s="3"/>
      <c r="Z6" s="3"/>
      <c r="AA6" s="3"/>
    </row>
    <row r="7" spans="1:29" x14ac:dyDescent="0.2">
      <c r="A7" s="3"/>
      <c r="B7" s="3"/>
      <c r="C7" s="68" t="s">
        <v>235</v>
      </c>
      <c r="D7" s="3"/>
      <c r="E7" s="3"/>
      <c r="F7" s="3"/>
      <c r="G7" s="68" t="s">
        <v>232</v>
      </c>
      <c r="H7" s="3"/>
      <c r="I7" s="3"/>
      <c r="J7" s="3"/>
      <c r="K7" s="3"/>
      <c r="L7" s="3"/>
      <c r="M7" s="3"/>
      <c r="N7" s="3"/>
      <c r="O7" s="68"/>
      <c r="P7" s="3"/>
      <c r="Q7" s="3"/>
      <c r="R7" s="3"/>
      <c r="S7" s="3"/>
      <c r="T7" s="3"/>
      <c r="U7" s="3"/>
      <c r="V7" s="3"/>
      <c r="W7" s="3"/>
      <c r="X7" s="3"/>
      <c r="Y7" s="3"/>
      <c r="Z7" s="3"/>
      <c r="AA7" s="3"/>
    </row>
    <row r="8" spans="1:29" x14ac:dyDescent="0.2">
      <c r="A8" s="3"/>
      <c r="B8" s="3"/>
      <c r="C8" s="68"/>
      <c r="D8" s="3"/>
      <c r="E8" s="3"/>
      <c r="F8" s="3"/>
      <c r="G8" s="68"/>
      <c r="H8" s="3"/>
      <c r="I8" s="3"/>
      <c r="J8" s="3"/>
      <c r="K8" s="3"/>
      <c r="L8" s="3"/>
      <c r="M8" s="3"/>
      <c r="N8" s="3"/>
      <c r="O8" s="68"/>
      <c r="P8" s="3"/>
      <c r="Q8" s="3"/>
      <c r="R8" s="3"/>
      <c r="S8" s="3"/>
      <c r="T8" s="3"/>
      <c r="U8" s="3"/>
      <c r="V8" s="3"/>
      <c r="W8" s="3"/>
      <c r="X8" s="3"/>
      <c r="Y8" s="3"/>
      <c r="Z8" s="3"/>
      <c r="AA8" s="3"/>
    </row>
    <row r="9" spans="1:29" ht="12.75" customHeight="1" x14ac:dyDescent="0.2">
      <c r="A9" s="3"/>
      <c r="C9" s="357" t="s">
        <v>234</v>
      </c>
      <c r="D9" s="357"/>
      <c r="E9" s="357"/>
      <c r="F9" s="357"/>
      <c r="G9" s="357"/>
      <c r="H9" s="357"/>
      <c r="I9" s="357"/>
      <c r="J9" s="357"/>
      <c r="K9" s="357"/>
      <c r="L9" s="357"/>
      <c r="M9" s="357"/>
      <c r="N9" s="357"/>
      <c r="O9" s="357"/>
      <c r="P9" s="357"/>
      <c r="Q9" s="357"/>
    </row>
    <row r="10" spans="1:29" ht="12.75" customHeight="1" x14ac:dyDescent="0.2">
      <c r="A10" s="3"/>
      <c r="B10" s="357" t="s">
        <v>236</v>
      </c>
      <c r="C10" s="357"/>
      <c r="D10" s="357"/>
      <c r="E10" s="357"/>
      <c r="F10" s="357"/>
      <c r="G10" s="357"/>
      <c r="H10" s="357"/>
      <c r="I10" s="357"/>
      <c r="J10" s="357"/>
      <c r="K10" s="357"/>
      <c r="L10" s="357"/>
      <c r="M10" s="357"/>
      <c r="N10" s="357"/>
      <c r="O10" s="357"/>
      <c r="P10" s="357"/>
      <c r="Q10" s="357"/>
      <c r="R10" s="357"/>
      <c r="S10" s="106"/>
      <c r="T10" s="106"/>
      <c r="U10" s="106"/>
      <c r="V10" s="106"/>
      <c r="W10" s="106"/>
      <c r="X10" s="106"/>
      <c r="Y10" s="106"/>
      <c r="Z10" s="106"/>
      <c r="AA10" s="106"/>
    </row>
    <row r="11" spans="1:29" ht="12.75" customHeight="1" x14ac:dyDescent="0.2">
      <c r="A11" s="3"/>
      <c r="B11" s="357" t="s">
        <v>237</v>
      </c>
      <c r="C11" s="357"/>
      <c r="D11" s="357"/>
      <c r="E11" s="357"/>
      <c r="F11" s="357"/>
      <c r="G11" s="357"/>
      <c r="H11" s="357"/>
      <c r="I11" s="357"/>
      <c r="J11" s="357"/>
      <c r="K11" s="357"/>
      <c r="L11" s="357"/>
      <c r="M11" s="357"/>
      <c r="N11" s="357"/>
      <c r="O11" s="106"/>
      <c r="P11" s="106"/>
      <c r="Q11" s="106"/>
      <c r="R11" s="106"/>
      <c r="S11" s="106"/>
      <c r="T11" s="106"/>
      <c r="U11" s="106"/>
      <c r="V11" s="106"/>
      <c r="W11" s="106"/>
      <c r="X11" s="106"/>
      <c r="Y11" s="106"/>
      <c r="Z11" s="106"/>
      <c r="AA11" s="106"/>
    </row>
    <row r="12" spans="1:29" ht="13.5" thickBot="1" x14ac:dyDescent="0.25">
      <c r="A12" s="3"/>
      <c r="B12" s="8"/>
      <c r="C12" s="292" t="s">
        <v>506</v>
      </c>
      <c r="D12" s="292"/>
      <c r="E12" s="292"/>
      <c r="F12" s="128"/>
      <c r="G12" s="128"/>
      <c r="H12" s="128"/>
      <c r="I12" s="128"/>
      <c r="J12" s="128"/>
      <c r="K12" s="128"/>
      <c r="L12" s="128"/>
      <c r="M12" s="128"/>
      <c r="N12" s="128"/>
      <c r="O12" s="128"/>
      <c r="P12" s="128"/>
      <c r="Q12" s="128"/>
      <c r="R12" s="128"/>
      <c r="S12" s="128"/>
      <c r="T12" s="128"/>
      <c r="U12" s="128"/>
      <c r="V12" s="128"/>
      <c r="W12" s="128"/>
      <c r="X12" s="128"/>
      <c r="Y12" s="128"/>
      <c r="Z12" s="128"/>
      <c r="AA12" s="128"/>
    </row>
    <row r="13" spans="1:29" x14ac:dyDescent="0.2">
      <c r="A13" s="63"/>
      <c r="B13" s="319"/>
      <c r="C13" s="457"/>
      <c r="D13" s="458"/>
      <c r="E13" s="459"/>
      <c r="F13" s="460" t="s">
        <v>232</v>
      </c>
      <c r="G13" s="461"/>
      <c r="H13" s="461"/>
      <c r="I13" s="461"/>
      <c r="J13" s="461"/>
      <c r="K13" s="461"/>
      <c r="L13" s="461"/>
      <c r="M13" s="462"/>
      <c r="N13" s="473" t="s">
        <v>241</v>
      </c>
      <c r="O13" s="474"/>
      <c r="P13" s="474"/>
      <c r="Q13" s="474"/>
      <c r="R13" s="474"/>
      <c r="S13" s="474"/>
      <c r="T13" s="474"/>
      <c r="U13" s="474"/>
      <c r="V13" s="474"/>
      <c r="W13" s="474"/>
      <c r="X13" s="474"/>
      <c r="Y13" s="474"/>
      <c r="Z13" s="474"/>
      <c r="AA13" s="475"/>
    </row>
    <row r="14" spans="1:29" ht="13.5" thickBot="1" x14ac:dyDescent="0.25">
      <c r="A14" s="3"/>
      <c r="B14" s="8"/>
      <c r="C14" s="135"/>
      <c r="D14" s="126"/>
      <c r="E14" s="136"/>
      <c r="F14" s="465" t="s">
        <v>242</v>
      </c>
      <c r="G14" s="466"/>
      <c r="H14" s="466"/>
      <c r="I14" s="466"/>
      <c r="J14" s="466"/>
      <c r="K14" s="466"/>
      <c r="L14" s="466"/>
      <c r="M14" s="467"/>
      <c r="N14" s="463" t="s">
        <v>253</v>
      </c>
      <c r="O14" s="464"/>
      <c r="P14" s="464"/>
      <c r="Q14" s="464"/>
      <c r="R14" s="464" t="s">
        <v>252</v>
      </c>
      <c r="S14" s="468"/>
      <c r="T14" s="468"/>
      <c r="U14" s="468"/>
      <c r="V14" s="468"/>
      <c r="W14" s="469" t="s">
        <v>251</v>
      </c>
      <c r="X14" s="470"/>
      <c r="Y14" s="471"/>
      <c r="Z14" s="469" t="s">
        <v>250</v>
      </c>
      <c r="AA14" s="472"/>
    </row>
    <row r="15" spans="1:29" ht="27.75" customHeight="1" x14ac:dyDescent="0.2">
      <c r="A15" s="147"/>
      <c r="B15" s="148" t="s">
        <v>223</v>
      </c>
      <c r="C15" s="137"/>
      <c r="D15" s="125"/>
      <c r="E15" s="138"/>
      <c r="F15" s="129" t="s">
        <v>507</v>
      </c>
      <c r="G15" s="127" t="s">
        <v>225</v>
      </c>
      <c r="H15" s="127" t="s">
        <v>31</v>
      </c>
      <c r="I15" s="127" t="s">
        <v>226</v>
      </c>
      <c r="J15" s="127" t="s">
        <v>227</v>
      </c>
      <c r="K15" s="127" t="s">
        <v>228</v>
      </c>
      <c r="L15" s="127" t="s">
        <v>229</v>
      </c>
      <c r="M15" s="130" t="s">
        <v>230</v>
      </c>
      <c r="N15" s="139" t="s">
        <v>224</v>
      </c>
      <c r="O15" s="124" t="s">
        <v>225</v>
      </c>
      <c r="P15" s="140" t="s">
        <v>239</v>
      </c>
      <c r="Q15" s="124" t="s">
        <v>240</v>
      </c>
      <c r="R15" s="124" t="s">
        <v>228</v>
      </c>
      <c r="S15" s="124" t="s">
        <v>229</v>
      </c>
      <c r="T15" s="124" t="s">
        <v>31</v>
      </c>
      <c r="U15" s="124" t="s">
        <v>226</v>
      </c>
      <c r="V15" s="124" t="s">
        <v>244</v>
      </c>
      <c r="W15" s="124" t="s">
        <v>245</v>
      </c>
      <c r="X15" s="124" t="s">
        <v>246</v>
      </c>
      <c r="Y15" s="140" t="s">
        <v>247</v>
      </c>
      <c r="Z15" s="140" t="s">
        <v>248</v>
      </c>
      <c r="AA15" s="142" t="s">
        <v>249</v>
      </c>
      <c r="AC15" s="50"/>
    </row>
    <row r="16" spans="1:29" ht="14.25" hidden="1" customHeight="1" x14ac:dyDescent="0.2">
      <c r="A16" s="147"/>
      <c r="B16" s="149" t="str">
        <f>Criteria1.1.1!D6</f>
        <v>Justice Sector</v>
      </c>
      <c r="C16" s="453"/>
      <c r="D16" s="454"/>
      <c r="E16" s="455"/>
      <c r="F16" s="131" t="s">
        <v>13</v>
      </c>
      <c r="G16" s="122"/>
      <c r="H16" s="123"/>
      <c r="I16" s="122"/>
      <c r="J16" s="122"/>
      <c r="K16" s="123"/>
      <c r="L16" s="122"/>
      <c r="M16" s="132"/>
      <c r="N16" s="131" t="s">
        <v>13</v>
      </c>
      <c r="O16" s="122"/>
      <c r="P16" s="123"/>
      <c r="Q16" s="122"/>
      <c r="R16" s="122"/>
      <c r="S16" s="122"/>
      <c r="T16" s="122"/>
      <c r="U16" s="122"/>
      <c r="V16" s="123"/>
      <c r="W16" s="122"/>
      <c r="X16" s="122"/>
      <c r="Y16" s="122"/>
      <c r="Z16" s="122"/>
      <c r="AA16" s="141"/>
    </row>
    <row r="17" spans="1:27" ht="14.25" hidden="1" customHeight="1" x14ac:dyDescent="0.2">
      <c r="A17" s="147"/>
      <c r="B17" s="149" t="str">
        <f>Criteria1.1.1!D14</f>
        <v>Home Affiars</v>
      </c>
      <c r="C17" s="453"/>
      <c r="D17" s="454"/>
      <c r="E17" s="455"/>
      <c r="F17" s="133" t="s">
        <v>13</v>
      </c>
      <c r="G17" s="122"/>
      <c r="H17" s="123"/>
      <c r="I17" s="122"/>
      <c r="J17" s="122"/>
      <c r="K17" s="123"/>
      <c r="L17" s="122"/>
      <c r="M17" s="132"/>
      <c r="N17" s="133" t="s">
        <v>13</v>
      </c>
      <c r="O17" s="122"/>
      <c r="P17" s="123"/>
      <c r="Q17" s="122"/>
      <c r="R17" s="122"/>
      <c r="S17" s="122"/>
      <c r="T17" s="122"/>
      <c r="U17" s="122"/>
      <c r="V17" s="123"/>
      <c r="W17" s="122"/>
      <c r="X17" s="122"/>
      <c r="Y17" s="122"/>
      <c r="Z17" s="122"/>
      <c r="AA17" s="141"/>
    </row>
    <row r="18" spans="1:27" ht="14.25" hidden="1" customHeight="1" x14ac:dyDescent="0.2">
      <c r="A18" s="147"/>
      <c r="B18" s="149" t="str">
        <f>Criteria1.1.1!D27</f>
        <v>Public Administration Reform Sector</v>
      </c>
      <c r="C18" s="453"/>
      <c r="D18" s="454"/>
      <c r="E18" s="455"/>
      <c r="F18" s="131"/>
      <c r="G18" s="109" t="s">
        <v>13</v>
      </c>
      <c r="H18" s="123"/>
      <c r="I18" s="122"/>
      <c r="J18" s="122"/>
      <c r="K18" s="123"/>
      <c r="L18" s="122"/>
      <c r="M18" s="132"/>
      <c r="N18" s="131"/>
      <c r="O18" s="109" t="s">
        <v>13</v>
      </c>
      <c r="P18" s="123"/>
      <c r="Q18" s="122"/>
      <c r="R18" s="122"/>
      <c r="S18" s="122"/>
      <c r="T18" s="122"/>
      <c r="U18" s="122"/>
      <c r="V18" s="123"/>
      <c r="W18" s="122"/>
      <c r="X18" s="122"/>
      <c r="Y18" s="122"/>
      <c r="Z18" s="122"/>
      <c r="AA18" s="141"/>
    </row>
    <row r="19" spans="1:27" ht="14.25" hidden="1" customHeight="1" x14ac:dyDescent="0.2">
      <c r="A19" s="147"/>
      <c r="B19" s="149" t="str">
        <f>Criteria1.1.1!D40</f>
        <v>Social Sector</v>
      </c>
      <c r="C19" s="453"/>
      <c r="D19" s="454"/>
      <c r="E19" s="455"/>
      <c r="F19" s="131"/>
      <c r="G19" s="122"/>
      <c r="H19" s="109" t="s">
        <v>13</v>
      </c>
      <c r="I19" s="122"/>
      <c r="J19" s="122"/>
      <c r="K19" s="123"/>
      <c r="L19" s="122"/>
      <c r="M19" s="132"/>
      <c r="N19" s="131"/>
      <c r="O19" s="122"/>
      <c r="P19" s="109"/>
      <c r="Q19" s="122"/>
      <c r="R19" s="122"/>
      <c r="S19" s="122"/>
      <c r="T19" s="223" t="s">
        <v>13</v>
      </c>
      <c r="U19" s="122"/>
      <c r="V19" s="123"/>
      <c r="W19" s="122"/>
      <c r="X19" s="122"/>
      <c r="Y19" s="122"/>
      <c r="Z19" s="122"/>
      <c r="AA19" s="141"/>
    </row>
    <row r="20" spans="1:27" ht="14.25" hidden="1" customHeight="1" x14ac:dyDescent="0.2">
      <c r="A20" s="147"/>
      <c r="B20" s="149" t="str">
        <f>Criteria1.1.1!D55</f>
        <v>Transport</v>
      </c>
      <c r="C20" s="453"/>
      <c r="D20" s="454"/>
      <c r="E20" s="455"/>
      <c r="F20" s="131"/>
      <c r="G20" s="122"/>
      <c r="H20" s="123"/>
      <c r="I20" s="109"/>
      <c r="J20" s="122"/>
      <c r="K20" s="223" t="s">
        <v>13</v>
      </c>
      <c r="L20" s="122"/>
      <c r="M20" s="132"/>
      <c r="N20" s="131"/>
      <c r="O20" s="122"/>
      <c r="P20" s="123"/>
      <c r="Q20" s="109"/>
      <c r="R20" s="223" t="s">
        <v>13</v>
      </c>
      <c r="S20" s="122"/>
      <c r="T20" s="122"/>
      <c r="U20" s="122"/>
      <c r="V20" s="123"/>
      <c r="W20" s="122"/>
      <c r="X20" s="122"/>
      <c r="Y20" s="122"/>
      <c r="Z20" s="122"/>
      <c r="AA20" s="141"/>
    </row>
    <row r="21" spans="1:27" hidden="1" x14ac:dyDescent="0.2">
      <c r="A21" s="147"/>
      <c r="B21" s="149" t="str">
        <f>Criteria1.1.1!D66</f>
        <v xml:space="preserve">Environment  * THERE IS NO ENVIRONMENT STRATEGY </v>
      </c>
      <c r="C21" s="453"/>
      <c r="D21" s="454"/>
      <c r="E21" s="455"/>
      <c r="F21" s="131"/>
      <c r="G21" s="122"/>
      <c r="H21" s="123"/>
      <c r="I21" s="122"/>
      <c r="J21" s="109">
        <v>0</v>
      </c>
      <c r="K21" s="123"/>
      <c r="L21" s="237"/>
      <c r="M21" s="132"/>
      <c r="N21" s="131"/>
      <c r="O21" s="122"/>
      <c r="P21" s="123"/>
      <c r="Q21" s="122"/>
      <c r="R21" s="109"/>
      <c r="S21" s="109"/>
      <c r="T21" s="109"/>
      <c r="U21" s="109"/>
      <c r="V21" s="123"/>
      <c r="W21" s="122"/>
      <c r="X21" s="122"/>
      <c r="Y21" s="122"/>
      <c r="Z21" s="122"/>
      <c r="AA21" s="132"/>
    </row>
    <row r="22" spans="1:27" x14ac:dyDescent="0.2">
      <c r="A22" s="147"/>
      <c r="B22" s="294" t="s">
        <v>2</v>
      </c>
      <c r="C22" s="453"/>
      <c r="D22" s="454"/>
      <c r="E22" s="455"/>
      <c r="F22" s="293" t="s">
        <v>13</v>
      </c>
      <c r="G22" s="122"/>
      <c r="H22" s="123"/>
      <c r="I22" s="223"/>
      <c r="J22" s="109"/>
      <c r="K22" s="123"/>
      <c r="L22" s="122"/>
      <c r="M22" s="132"/>
      <c r="N22" s="293" t="s">
        <v>13</v>
      </c>
      <c r="O22" s="122"/>
      <c r="P22" s="123"/>
      <c r="Q22" s="122"/>
      <c r="R22" s="109"/>
      <c r="S22" s="109"/>
      <c r="T22" s="109"/>
      <c r="U22" s="223"/>
      <c r="V22" s="223"/>
      <c r="W22" s="122"/>
      <c r="X22" s="122"/>
      <c r="Y22" s="122"/>
      <c r="Z22" s="122"/>
      <c r="AA22" s="132"/>
    </row>
    <row r="23" spans="1:27" x14ac:dyDescent="0.2">
      <c r="A23" s="147"/>
      <c r="B23" s="294" t="s">
        <v>7</v>
      </c>
      <c r="C23" s="453"/>
      <c r="D23" s="454"/>
      <c r="E23" s="455"/>
      <c r="F23" s="131"/>
      <c r="G23" s="223" t="s">
        <v>13</v>
      </c>
      <c r="H23" s="123"/>
      <c r="I23" s="122"/>
      <c r="J23" s="109"/>
      <c r="K23" s="123"/>
      <c r="L23" s="122"/>
      <c r="M23" s="278"/>
      <c r="N23" s="131"/>
      <c r="O23" s="223" t="s">
        <v>13</v>
      </c>
      <c r="P23" s="123"/>
      <c r="Q23" s="122"/>
      <c r="R23" s="109"/>
      <c r="S23" s="109"/>
      <c r="T23" s="109"/>
      <c r="U23" s="109"/>
      <c r="V23" s="123"/>
      <c r="W23" s="223"/>
      <c r="X23" s="223"/>
      <c r="Y23" s="223"/>
      <c r="Z23" s="122"/>
      <c r="AA23" s="132"/>
    </row>
    <row r="24" spans="1:27" x14ac:dyDescent="0.2">
      <c r="A24" s="147"/>
      <c r="B24" s="294" t="s">
        <v>479</v>
      </c>
      <c r="C24" s="453"/>
      <c r="D24" s="454"/>
      <c r="E24" s="455"/>
      <c r="F24" s="131"/>
      <c r="G24" s="122"/>
      <c r="H24" s="122"/>
      <c r="I24" s="122"/>
      <c r="J24" s="122"/>
      <c r="K24" s="223" t="s">
        <v>13</v>
      </c>
      <c r="L24" s="122"/>
      <c r="M24" s="132"/>
      <c r="N24" s="131"/>
      <c r="O24" s="122"/>
      <c r="P24" s="122"/>
      <c r="Q24" s="122"/>
      <c r="R24" s="223" t="s">
        <v>13</v>
      </c>
      <c r="S24" s="122"/>
      <c r="T24" s="122"/>
      <c r="U24" s="122"/>
      <c r="V24" s="123"/>
      <c r="W24" s="122"/>
      <c r="X24" s="122"/>
      <c r="Y24" s="122"/>
      <c r="Z24" s="122"/>
      <c r="AA24" s="132"/>
    </row>
    <row r="25" spans="1:27" ht="13.5" thickBot="1" x14ac:dyDescent="0.25">
      <c r="A25" s="147"/>
      <c r="B25" s="300" t="s">
        <v>527</v>
      </c>
      <c r="C25" s="301" t="s">
        <v>528</v>
      </c>
      <c r="D25" s="304"/>
      <c r="E25" s="305"/>
      <c r="F25" s="306"/>
      <c r="G25" s="307"/>
      <c r="H25" s="307"/>
      <c r="I25" s="307"/>
      <c r="J25" s="307"/>
      <c r="K25" s="308"/>
      <c r="L25" s="308"/>
      <c r="M25" s="309"/>
      <c r="N25" s="306"/>
      <c r="O25" s="307"/>
      <c r="P25" s="307"/>
      <c r="Q25" s="307"/>
      <c r="R25" s="308"/>
      <c r="S25" s="307"/>
      <c r="T25" s="307"/>
      <c r="U25" s="307"/>
      <c r="V25" s="310"/>
      <c r="W25" s="307"/>
      <c r="X25" s="307"/>
      <c r="Y25" s="307"/>
      <c r="Z25" s="307"/>
      <c r="AA25" s="309"/>
    </row>
    <row r="26" spans="1:27" x14ac:dyDescent="0.2">
      <c r="A26" s="147"/>
      <c r="B26" s="303" t="s">
        <v>530</v>
      </c>
      <c r="C26" s="311" t="s">
        <v>531</v>
      </c>
      <c r="D26" s="304"/>
      <c r="E26" s="305"/>
      <c r="F26" s="306"/>
      <c r="G26" s="307"/>
      <c r="H26" s="307"/>
      <c r="I26" s="308"/>
      <c r="J26" s="307"/>
      <c r="K26" s="308"/>
      <c r="L26" s="307"/>
      <c r="M26" s="309"/>
      <c r="N26" s="306"/>
      <c r="O26" s="307"/>
      <c r="P26" s="307"/>
      <c r="Q26" s="307"/>
      <c r="R26" s="308"/>
      <c r="S26" s="307"/>
      <c r="T26" s="307"/>
      <c r="U26" s="307"/>
      <c r="V26" s="310"/>
      <c r="W26" s="307"/>
      <c r="X26" s="307"/>
      <c r="Y26" s="307"/>
      <c r="Z26" s="307"/>
      <c r="AA26" s="309"/>
    </row>
    <row r="27" spans="1:27" x14ac:dyDescent="0.2">
      <c r="A27" s="147"/>
      <c r="B27" s="303" t="s">
        <v>547</v>
      </c>
      <c r="C27" s="311" t="s">
        <v>570</v>
      </c>
      <c r="D27" s="304"/>
      <c r="E27" s="305"/>
      <c r="F27" s="306"/>
      <c r="G27" s="307"/>
      <c r="H27" s="307"/>
      <c r="I27" s="308"/>
      <c r="J27" s="307"/>
      <c r="K27" s="308"/>
      <c r="L27" s="307"/>
      <c r="M27" s="309"/>
      <c r="N27" s="306"/>
      <c r="O27" s="307"/>
      <c r="P27" s="307"/>
      <c r="Q27" s="307"/>
      <c r="R27" s="308"/>
      <c r="S27" s="307"/>
      <c r="T27" s="307"/>
      <c r="U27" s="307"/>
      <c r="V27" s="310"/>
      <c r="W27" s="307"/>
      <c r="X27" s="307"/>
      <c r="Y27" s="307"/>
      <c r="Z27" s="307"/>
      <c r="AA27" s="309"/>
    </row>
    <row r="28" spans="1:27" ht="13.5" thickBot="1" x14ac:dyDescent="0.25">
      <c r="A28" s="147"/>
      <c r="B28" s="300" t="s">
        <v>546</v>
      </c>
      <c r="C28" s="311" t="s">
        <v>531</v>
      </c>
      <c r="D28" s="150"/>
      <c r="E28" s="151"/>
      <c r="F28" s="152"/>
      <c r="G28" s="153"/>
      <c r="H28" s="153"/>
      <c r="I28" s="153"/>
      <c r="J28" s="153"/>
      <c r="K28" s="153"/>
      <c r="L28" s="153"/>
      <c r="M28" s="154"/>
      <c r="N28" s="152"/>
      <c r="O28" s="153"/>
      <c r="P28" s="153"/>
      <c r="Q28" s="153"/>
      <c r="R28" s="153"/>
      <c r="S28" s="153"/>
      <c r="T28" s="153"/>
      <c r="U28" s="153"/>
      <c r="V28" s="155"/>
      <c r="W28" s="153"/>
      <c r="X28" s="153"/>
      <c r="Y28" s="153"/>
      <c r="Z28" s="153"/>
      <c r="AA28" s="154"/>
    </row>
    <row r="29" spans="1:27" x14ac:dyDescent="0.2">
      <c r="A29" s="3"/>
      <c r="C29" s="134" t="s">
        <v>27</v>
      </c>
      <c r="D29" s="67"/>
      <c r="E29" s="67"/>
      <c r="F29" s="67"/>
      <c r="G29" s="67"/>
      <c r="H29" s="67"/>
      <c r="I29" s="67"/>
      <c r="J29" s="67"/>
      <c r="K29" s="67"/>
      <c r="L29" s="67"/>
      <c r="M29" s="67"/>
      <c r="N29" s="67"/>
      <c r="O29" s="67"/>
      <c r="P29" s="67"/>
      <c r="Q29" s="67"/>
      <c r="R29" s="67"/>
      <c r="S29" s="67"/>
      <c r="T29" s="67"/>
      <c r="U29" s="67"/>
      <c r="V29" s="67"/>
      <c r="W29" s="67"/>
      <c r="X29" s="67"/>
      <c r="Y29" s="67"/>
      <c r="Z29" s="67"/>
      <c r="AA29" s="67"/>
    </row>
    <row r="30" spans="1:27" x14ac:dyDescent="0.2">
      <c r="A30" s="3"/>
      <c r="B30" s="3"/>
      <c r="C30" s="3"/>
      <c r="D30" s="3"/>
      <c r="E30" s="3"/>
      <c r="F30" s="3"/>
      <c r="G30" s="3"/>
      <c r="H30" s="3"/>
      <c r="I30" s="3"/>
      <c r="J30" s="3"/>
      <c r="K30" s="3"/>
      <c r="L30" s="3"/>
      <c r="M30" s="3"/>
      <c r="N30" s="3"/>
      <c r="O30" s="3"/>
      <c r="P30" s="3"/>
      <c r="Q30" s="3"/>
      <c r="R30" s="3"/>
      <c r="S30" s="3"/>
      <c r="T30" s="3"/>
      <c r="U30" s="3"/>
      <c r="V30" s="3"/>
      <c r="W30" s="3"/>
      <c r="X30" s="3"/>
      <c r="Y30" s="3"/>
      <c r="Z30" s="3"/>
      <c r="AA30" s="3"/>
    </row>
    <row r="31" spans="1:27" ht="12.75" customHeight="1" x14ac:dyDescent="0.2">
      <c r="D31" s="50" t="s">
        <v>254</v>
      </c>
      <c r="F31" s="357"/>
      <c r="G31" s="379"/>
      <c r="H31" s="357"/>
      <c r="I31" s="379"/>
      <c r="J31" s="357" t="s">
        <v>255</v>
      </c>
      <c r="K31" s="379"/>
      <c r="L31" s="357" t="s">
        <v>79</v>
      </c>
      <c r="M31" s="379"/>
      <c r="N31" s="357" t="s">
        <v>256</v>
      </c>
      <c r="O31" s="379"/>
      <c r="P31" s="357" t="s">
        <v>257</v>
      </c>
      <c r="Q31" s="379"/>
      <c r="R31" s="357" t="s">
        <v>3</v>
      </c>
      <c r="S31" s="379"/>
    </row>
    <row r="32" spans="1:27" ht="12.75" customHeight="1" x14ac:dyDescent="0.2">
      <c r="A32" s="81"/>
      <c r="C32" s="451" t="str">
        <f>B16</f>
        <v>Justice Sector</v>
      </c>
      <c r="D32" s="451"/>
      <c r="E32" s="451"/>
      <c r="F32" s="450"/>
      <c r="G32" s="450"/>
      <c r="H32" s="449"/>
      <c r="I32" s="449"/>
      <c r="J32" s="450">
        <v>4</v>
      </c>
      <c r="K32" s="450"/>
      <c r="L32" s="446">
        <v>0.5</v>
      </c>
      <c r="M32" s="379"/>
      <c r="N32" s="450">
        <v>4</v>
      </c>
      <c r="O32" s="450"/>
      <c r="P32" s="445">
        <v>0.5</v>
      </c>
      <c r="Q32" s="379"/>
      <c r="R32" s="447">
        <f>F32*H32+J32*L32+N32*P32</f>
        <v>4</v>
      </c>
      <c r="S32" s="447"/>
    </row>
    <row r="33" spans="3:23" ht="12.75" customHeight="1" x14ac:dyDescent="0.2">
      <c r="C33" s="451" t="s">
        <v>508</v>
      </c>
      <c r="D33" s="451"/>
      <c r="E33" s="451"/>
      <c r="F33" s="450"/>
      <c r="G33" s="450"/>
      <c r="H33" s="446"/>
      <c r="I33" s="379"/>
      <c r="J33" s="450">
        <v>0</v>
      </c>
      <c r="K33" s="450"/>
      <c r="L33" s="446">
        <f>L32</f>
        <v>0.5</v>
      </c>
      <c r="M33" s="379"/>
      <c r="N33" s="450">
        <v>4</v>
      </c>
      <c r="O33" s="450"/>
      <c r="P33" s="446">
        <f>P32</f>
        <v>0.5</v>
      </c>
      <c r="Q33" s="379"/>
      <c r="R33" s="447">
        <f t="shared" ref="R33:R41" si="0">F33*H33+J33*L33+N33*P33</f>
        <v>2</v>
      </c>
      <c r="S33" s="447"/>
    </row>
    <row r="34" spans="3:23" ht="12.75" customHeight="1" x14ac:dyDescent="0.2">
      <c r="C34" s="451" t="str">
        <f>B18</f>
        <v>Public Administration Reform Sector</v>
      </c>
      <c r="D34" s="451"/>
      <c r="E34" s="451"/>
      <c r="F34" s="450"/>
      <c r="G34" s="450"/>
      <c r="H34" s="446"/>
      <c r="I34" s="379"/>
      <c r="J34" s="450">
        <v>4</v>
      </c>
      <c r="K34" s="450"/>
      <c r="L34" s="446">
        <f t="shared" ref="L34:L41" si="1">L33</f>
        <v>0.5</v>
      </c>
      <c r="M34" s="379"/>
      <c r="N34" s="450">
        <v>4</v>
      </c>
      <c r="O34" s="450"/>
      <c r="P34" s="446">
        <f t="shared" ref="P34:P41" si="2">P33</f>
        <v>0.5</v>
      </c>
      <c r="Q34" s="379"/>
      <c r="R34" s="448">
        <f t="shared" si="0"/>
        <v>4</v>
      </c>
      <c r="S34" s="448"/>
    </row>
    <row r="35" spans="3:23" ht="12.75" customHeight="1" x14ac:dyDescent="0.2">
      <c r="C35" s="451" t="str">
        <f>B19</f>
        <v>Social Sector</v>
      </c>
      <c r="D35" s="451"/>
      <c r="E35" s="451"/>
      <c r="F35" s="450"/>
      <c r="G35" s="450"/>
      <c r="H35" s="446"/>
      <c r="I35" s="379"/>
      <c r="J35" s="450">
        <v>0</v>
      </c>
      <c r="K35" s="450"/>
      <c r="L35" s="446">
        <f t="shared" si="1"/>
        <v>0.5</v>
      </c>
      <c r="M35" s="379"/>
      <c r="N35" s="450">
        <v>0</v>
      </c>
      <c r="O35" s="450"/>
      <c r="P35" s="446">
        <f t="shared" si="2"/>
        <v>0.5</v>
      </c>
      <c r="Q35" s="379"/>
      <c r="R35" s="447">
        <f t="shared" si="0"/>
        <v>0</v>
      </c>
      <c r="S35" s="447"/>
    </row>
    <row r="36" spans="3:23" ht="12.75" customHeight="1" x14ac:dyDescent="0.2">
      <c r="C36" s="451" t="str">
        <f>B20</f>
        <v>Transport</v>
      </c>
      <c r="D36" s="451"/>
      <c r="E36" s="451"/>
      <c r="F36" s="450"/>
      <c r="G36" s="450"/>
      <c r="H36" s="446"/>
      <c r="I36" s="379"/>
      <c r="J36" s="450">
        <v>4</v>
      </c>
      <c r="K36" s="450"/>
      <c r="L36" s="446">
        <f t="shared" si="1"/>
        <v>0.5</v>
      </c>
      <c r="M36" s="379"/>
      <c r="N36" s="450">
        <v>4</v>
      </c>
      <c r="O36" s="450"/>
      <c r="P36" s="446">
        <f t="shared" si="2"/>
        <v>0.5</v>
      </c>
      <c r="Q36" s="379"/>
      <c r="R36" s="447">
        <f t="shared" si="0"/>
        <v>4</v>
      </c>
      <c r="S36" s="447"/>
    </row>
    <row r="37" spans="3:23" ht="12.75" customHeight="1" x14ac:dyDescent="0.2">
      <c r="C37" s="452" t="s">
        <v>66</v>
      </c>
      <c r="D37" s="451"/>
      <c r="E37" s="451"/>
      <c r="F37" s="450"/>
      <c r="G37" s="450"/>
      <c r="H37" s="446"/>
      <c r="I37" s="379"/>
      <c r="J37" s="450">
        <v>0</v>
      </c>
      <c r="K37" s="450"/>
      <c r="L37" s="446">
        <f t="shared" si="1"/>
        <v>0.5</v>
      </c>
      <c r="M37" s="379"/>
      <c r="N37" s="450">
        <v>0</v>
      </c>
      <c r="O37" s="450"/>
      <c r="P37" s="446">
        <f t="shared" si="2"/>
        <v>0.5</v>
      </c>
      <c r="Q37" s="379"/>
      <c r="R37" s="447">
        <f t="shared" si="0"/>
        <v>0</v>
      </c>
      <c r="S37" s="447"/>
    </row>
    <row r="38" spans="3:23" ht="12.75" customHeight="1" x14ac:dyDescent="0.2">
      <c r="C38" s="452" t="s">
        <v>532</v>
      </c>
      <c r="D38" s="451"/>
      <c r="E38" s="451"/>
      <c r="F38" s="450"/>
      <c r="G38" s="450"/>
      <c r="H38" s="446"/>
      <c r="I38" s="379"/>
      <c r="J38" s="450">
        <v>0</v>
      </c>
      <c r="K38" s="450"/>
      <c r="L38" s="446">
        <f t="shared" si="1"/>
        <v>0.5</v>
      </c>
      <c r="M38" s="379"/>
      <c r="N38" s="450">
        <v>0</v>
      </c>
      <c r="O38" s="450"/>
      <c r="P38" s="446">
        <f t="shared" si="2"/>
        <v>0.5</v>
      </c>
      <c r="Q38" s="379"/>
      <c r="R38" s="447">
        <f t="shared" si="0"/>
        <v>0</v>
      </c>
      <c r="S38" s="447"/>
    </row>
    <row r="39" spans="3:23" ht="12.75" customHeight="1" x14ac:dyDescent="0.2">
      <c r="C39" s="407"/>
      <c r="D39" s="407"/>
      <c r="E39" s="407"/>
      <c r="F39" s="450"/>
      <c r="G39" s="450"/>
      <c r="H39" s="446"/>
      <c r="I39" s="379"/>
      <c r="J39" s="450"/>
      <c r="K39" s="450"/>
      <c r="L39" s="446">
        <f t="shared" si="1"/>
        <v>0.5</v>
      </c>
      <c r="M39" s="379"/>
      <c r="N39" s="450"/>
      <c r="O39" s="450"/>
      <c r="P39" s="446">
        <f t="shared" si="2"/>
        <v>0.5</v>
      </c>
      <c r="Q39" s="379"/>
      <c r="R39" s="447">
        <f t="shared" si="0"/>
        <v>0</v>
      </c>
      <c r="S39" s="447"/>
    </row>
    <row r="40" spans="3:23" ht="12.75" customHeight="1" x14ac:dyDescent="0.2">
      <c r="C40" s="407"/>
      <c r="D40" s="407"/>
      <c r="E40" s="407"/>
      <c r="F40" s="450"/>
      <c r="G40" s="450"/>
      <c r="H40" s="446"/>
      <c r="I40" s="379"/>
      <c r="J40" s="450"/>
      <c r="K40" s="450"/>
      <c r="L40" s="446">
        <f t="shared" si="1"/>
        <v>0.5</v>
      </c>
      <c r="M40" s="379"/>
      <c r="N40" s="450"/>
      <c r="O40" s="450"/>
      <c r="P40" s="446">
        <f t="shared" si="2"/>
        <v>0.5</v>
      </c>
      <c r="Q40" s="379"/>
      <c r="R40" s="447">
        <f t="shared" si="0"/>
        <v>0</v>
      </c>
      <c r="S40" s="447"/>
    </row>
    <row r="41" spans="3:23" ht="12.75" customHeight="1" x14ac:dyDescent="0.2">
      <c r="C41" s="407"/>
      <c r="D41" s="407"/>
      <c r="E41" s="407"/>
      <c r="F41" s="450"/>
      <c r="G41" s="450"/>
      <c r="H41" s="446"/>
      <c r="I41" s="379"/>
      <c r="J41" s="450"/>
      <c r="K41" s="450"/>
      <c r="L41" s="446">
        <f t="shared" si="1"/>
        <v>0.5</v>
      </c>
      <c r="M41" s="379"/>
      <c r="N41" s="450"/>
      <c r="O41" s="450"/>
      <c r="P41" s="446">
        <f t="shared" si="2"/>
        <v>0.5</v>
      </c>
      <c r="Q41" s="379"/>
      <c r="R41" s="447">
        <f t="shared" si="0"/>
        <v>0</v>
      </c>
      <c r="S41" s="447"/>
    </row>
    <row r="43" spans="3:23" ht="12.75" customHeight="1" x14ac:dyDescent="0.2">
      <c r="E43" s="50" t="s">
        <v>254</v>
      </c>
    </row>
    <row r="44" spans="3:23" ht="12.75" customHeight="1" x14ac:dyDescent="0.2">
      <c r="E44">
        <v>4</v>
      </c>
      <c r="F44" s="357" t="s">
        <v>259</v>
      </c>
      <c r="G44" s="357"/>
      <c r="H44" s="357"/>
      <c r="I44" s="357"/>
      <c r="J44" s="357"/>
      <c r="K44" s="357"/>
      <c r="L44" s="357"/>
      <c r="M44" s="357"/>
      <c r="N44" s="357"/>
      <c r="O44" s="357"/>
      <c r="P44" s="357"/>
      <c r="Q44" s="357"/>
      <c r="R44" s="357"/>
      <c r="S44" s="357"/>
      <c r="T44" s="357"/>
      <c r="U44" s="357"/>
      <c r="V44" s="357"/>
      <c r="W44" s="357"/>
    </row>
    <row r="45" spans="3:23" ht="12.75" customHeight="1" x14ac:dyDescent="0.2">
      <c r="E45">
        <v>3</v>
      </c>
      <c r="F45" s="357" t="s">
        <v>258</v>
      </c>
      <c r="G45" s="357"/>
      <c r="H45" s="357"/>
      <c r="I45" s="357"/>
      <c r="J45" s="357"/>
      <c r="K45" s="357"/>
      <c r="L45" s="357"/>
      <c r="M45" s="357"/>
      <c r="N45" s="357"/>
      <c r="O45" s="357"/>
      <c r="P45" s="357"/>
      <c r="Q45" s="357"/>
      <c r="R45" s="357"/>
      <c r="S45" s="357"/>
      <c r="T45" s="357"/>
      <c r="U45" s="357"/>
      <c r="V45" s="357"/>
      <c r="W45" s="357"/>
    </row>
    <row r="46" spans="3:23" ht="12.75" customHeight="1" x14ac:dyDescent="0.2">
      <c r="E46">
        <v>2</v>
      </c>
      <c r="F46" s="357" t="s">
        <v>258</v>
      </c>
      <c r="G46" s="357"/>
      <c r="H46" s="357"/>
      <c r="I46" s="357"/>
      <c r="J46" s="357"/>
      <c r="K46" s="357"/>
      <c r="L46" s="357"/>
      <c r="M46" s="357"/>
      <c r="N46" s="357"/>
      <c r="O46" s="357"/>
      <c r="P46" s="357"/>
      <c r="Q46" s="357"/>
      <c r="R46" s="357"/>
      <c r="S46" s="357"/>
      <c r="T46" s="357"/>
      <c r="U46" s="357"/>
      <c r="V46" s="357"/>
      <c r="W46" s="357"/>
    </row>
    <row r="47" spans="3:23" ht="12.75" customHeight="1" x14ac:dyDescent="0.2">
      <c r="E47">
        <v>1</v>
      </c>
      <c r="F47" s="357" t="s">
        <v>261</v>
      </c>
      <c r="G47" s="357"/>
      <c r="H47" s="357"/>
      <c r="I47" s="357"/>
      <c r="J47" s="357"/>
      <c r="K47" s="357"/>
      <c r="L47" s="357"/>
      <c r="M47" s="357"/>
      <c r="N47" s="357"/>
      <c r="O47" s="357"/>
      <c r="P47" s="357"/>
      <c r="Q47" s="357"/>
      <c r="R47" s="357"/>
      <c r="S47" s="357"/>
      <c r="T47" s="357"/>
      <c r="U47" s="357"/>
      <c r="V47" s="357"/>
      <c r="W47" s="357"/>
    </row>
    <row r="48" spans="3:23" ht="12.75" customHeight="1" x14ac:dyDescent="0.2">
      <c r="E48">
        <v>0</v>
      </c>
      <c r="F48" s="357" t="s">
        <v>260</v>
      </c>
      <c r="G48" s="357"/>
      <c r="H48" s="357"/>
      <c r="I48" s="357"/>
      <c r="J48" s="357"/>
      <c r="K48" s="357"/>
      <c r="L48" s="357"/>
      <c r="M48" s="357"/>
      <c r="N48" s="357"/>
      <c r="O48" s="357"/>
      <c r="P48" s="357"/>
      <c r="Q48" s="357"/>
      <c r="R48" s="357"/>
      <c r="S48" s="357"/>
      <c r="T48" s="357"/>
      <c r="U48" s="357"/>
      <c r="V48" s="357"/>
      <c r="W48" s="357"/>
    </row>
  </sheetData>
  <mergeCells count="113">
    <mergeCell ref="C22:E22"/>
    <mergeCell ref="C23:E23"/>
    <mergeCell ref="C24:E24"/>
    <mergeCell ref="B4:AA4"/>
    <mergeCell ref="C13:E13"/>
    <mergeCell ref="C16:E16"/>
    <mergeCell ref="C17:E17"/>
    <mergeCell ref="C18:E18"/>
    <mergeCell ref="C19:E19"/>
    <mergeCell ref="C20:E20"/>
    <mergeCell ref="C21:E21"/>
    <mergeCell ref="F13:M13"/>
    <mergeCell ref="N14:Q14"/>
    <mergeCell ref="F14:M14"/>
    <mergeCell ref="C9:Q9"/>
    <mergeCell ref="B10:R10"/>
    <mergeCell ref="B11:N11"/>
    <mergeCell ref="R14:V14"/>
    <mergeCell ref="W14:Y14"/>
    <mergeCell ref="Z14:AA14"/>
    <mergeCell ref="N13:AA13"/>
    <mergeCell ref="H34:I34"/>
    <mergeCell ref="H35:I35"/>
    <mergeCell ref="C41:E41"/>
    <mergeCell ref="F31:G31"/>
    <mergeCell ref="F32:G32"/>
    <mergeCell ref="F33:G33"/>
    <mergeCell ref="F34:G34"/>
    <mergeCell ref="F35:G35"/>
    <mergeCell ref="F36:G36"/>
    <mergeCell ref="F37:G37"/>
    <mergeCell ref="F38:G38"/>
    <mergeCell ref="F39:G39"/>
    <mergeCell ref="F40:G40"/>
    <mergeCell ref="F41:G41"/>
    <mergeCell ref="C36:E36"/>
    <mergeCell ref="C37:E37"/>
    <mergeCell ref="C38:E38"/>
    <mergeCell ref="C39:E39"/>
    <mergeCell ref="C40:E40"/>
    <mergeCell ref="C32:E32"/>
    <mergeCell ref="C33:E33"/>
    <mergeCell ref="C34:E34"/>
    <mergeCell ref="C35:E35"/>
    <mergeCell ref="H41:I41"/>
    <mergeCell ref="J31:K31"/>
    <mergeCell ref="L31:M31"/>
    <mergeCell ref="J32:K32"/>
    <mergeCell ref="L32:M32"/>
    <mergeCell ref="J33:K33"/>
    <mergeCell ref="L33:M33"/>
    <mergeCell ref="J34:K34"/>
    <mergeCell ref="L34:M34"/>
    <mergeCell ref="J35:K35"/>
    <mergeCell ref="L35:M35"/>
    <mergeCell ref="J40:K40"/>
    <mergeCell ref="J36:K36"/>
    <mergeCell ref="L36:M36"/>
    <mergeCell ref="J37:K37"/>
    <mergeCell ref="L37:M37"/>
    <mergeCell ref="J38:K38"/>
    <mergeCell ref="H36:I36"/>
    <mergeCell ref="H37:I37"/>
    <mergeCell ref="H38:I38"/>
    <mergeCell ref="H39:I39"/>
    <mergeCell ref="P31:Q31"/>
    <mergeCell ref="H40:I40"/>
    <mergeCell ref="H31:I31"/>
    <mergeCell ref="H32:I32"/>
    <mergeCell ref="H33:I33"/>
    <mergeCell ref="P33:Q33"/>
    <mergeCell ref="P34:Q34"/>
    <mergeCell ref="P35:Q35"/>
    <mergeCell ref="J41:K41"/>
    <mergeCell ref="L41:M41"/>
    <mergeCell ref="N31:O31"/>
    <mergeCell ref="N32:O32"/>
    <mergeCell ref="N33:O33"/>
    <mergeCell ref="N34:O34"/>
    <mergeCell ref="N35:O35"/>
    <mergeCell ref="N36:O36"/>
    <mergeCell ref="N37:O37"/>
    <mergeCell ref="N38:O38"/>
    <mergeCell ref="N39:O39"/>
    <mergeCell ref="N40:O40"/>
    <mergeCell ref="N41:O41"/>
    <mergeCell ref="L38:M38"/>
    <mergeCell ref="J39:K39"/>
    <mergeCell ref="L39:M39"/>
    <mergeCell ref="P32:Q32"/>
    <mergeCell ref="L40:M40"/>
    <mergeCell ref="F47:W47"/>
    <mergeCell ref="F48:W48"/>
    <mergeCell ref="F44:W44"/>
    <mergeCell ref="F45:W45"/>
    <mergeCell ref="F46:W46"/>
    <mergeCell ref="P41:Q41"/>
    <mergeCell ref="R31:S31"/>
    <mergeCell ref="R32:S32"/>
    <mergeCell ref="R33:S33"/>
    <mergeCell ref="R34:S34"/>
    <mergeCell ref="R35:S35"/>
    <mergeCell ref="R36:S36"/>
    <mergeCell ref="R37:S37"/>
    <mergeCell ref="R38:S38"/>
    <mergeCell ref="R39:S39"/>
    <mergeCell ref="R40:S40"/>
    <mergeCell ref="R41:S41"/>
    <mergeCell ref="P36:Q36"/>
    <mergeCell ref="P37:Q37"/>
    <mergeCell ref="P38:Q38"/>
    <mergeCell ref="P39:Q39"/>
    <mergeCell ref="P40:Q4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zoomScale="85" zoomScaleNormal="85" workbookViewId="0">
      <selection activeCell="J21" sqref="J21"/>
    </sheetView>
  </sheetViews>
  <sheetFormatPr defaultRowHeight="12.75" x14ac:dyDescent="0.2"/>
  <cols>
    <col min="6" max="6" width="3.28515625" customWidth="1"/>
    <col min="7" max="7" width="4.42578125" customWidth="1"/>
    <col min="8" max="8" width="4.5703125" customWidth="1"/>
    <col min="9" max="9" width="10.85546875" customWidth="1"/>
    <col min="10" max="10" width="6.5703125" style="114" customWidth="1"/>
    <col min="11" max="11" width="7.28515625" customWidth="1"/>
  </cols>
  <sheetData>
    <row r="1" spans="1:14" ht="18" customHeight="1" x14ac:dyDescent="0.2">
      <c r="B1" s="477" t="s">
        <v>262</v>
      </c>
      <c r="C1" s="477"/>
      <c r="D1" s="477"/>
      <c r="E1" s="357" t="s">
        <v>263</v>
      </c>
      <c r="F1" s="357"/>
      <c r="G1" s="357"/>
      <c r="H1" s="357"/>
      <c r="I1" s="357"/>
      <c r="J1" s="357"/>
      <c r="K1" s="357"/>
      <c r="L1" s="357"/>
      <c r="M1" s="357"/>
    </row>
    <row r="2" spans="1:14" ht="18" customHeight="1" x14ac:dyDescent="0.2">
      <c r="A2" s="405" t="s">
        <v>262</v>
      </c>
      <c r="B2" s="407"/>
      <c r="C2" s="407"/>
      <c r="D2" s="407"/>
      <c r="E2" s="407"/>
      <c r="F2" s="407"/>
      <c r="G2" s="407"/>
      <c r="H2" s="407"/>
      <c r="I2" s="407"/>
      <c r="J2" s="116"/>
      <c r="K2" s="108"/>
    </row>
    <row r="3" spans="1:14" ht="18" customHeight="1" x14ac:dyDescent="0.2">
      <c r="A3" s="398" t="str">
        <f>Criteria1.1.1!D6</f>
        <v>Justice Sector</v>
      </c>
      <c r="B3" s="386"/>
      <c r="C3" s="386"/>
      <c r="D3" s="73"/>
      <c r="E3" s="73"/>
      <c r="F3" s="73"/>
      <c r="G3" s="73"/>
      <c r="H3" s="73"/>
      <c r="I3" s="73"/>
      <c r="J3" s="116"/>
      <c r="K3" s="108"/>
    </row>
    <row r="4" spans="1:14" ht="18" customHeight="1" x14ac:dyDescent="0.2">
      <c r="A4" s="50"/>
      <c r="B4" s="61" t="s">
        <v>130</v>
      </c>
      <c r="C4" s="59">
        <v>4</v>
      </c>
      <c r="D4" s="476" t="s">
        <v>264</v>
      </c>
      <c r="E4" s="476"/>
      <c r="F4" s="476"/>
      <c r="G4" s="476"/>
      <c r="H4" s="476"/>
      <c r="I4" s="476"/>
      <c r="J4" s="476"/>
      <c r="K4" s="476"/>
      <c r="L4" s="476"/>
      <c r="M4" s="476"/>
      <c r="N4" s="476"/>
    </row>
    <row r="5" spans="1:14" ht="18" customHeight="1" x14ac:dyDescent="0.2">
      <c r="B5" s="61" t="s">
        <v>131</v>
      </c>
      <c r="C5" s="59">
        <v>3</v>
      </c>
      <c r="D5" s="476" t="s">
        <v>265</v>
      </c>
      <c r="E5" s="476" t="s">
        <v>265</v>
      </c>
      <c r="F5" s="476" t="s">
        <v>265</v>
      </c>
      <c r="G5" s="476" t="s">
        <v>265</v>
      </c>
      <c r="H5" s="476" t="s">
        <v>265</v>
      </c>
      <c r="I5" s="476" t="s">
        <v>265</v>
      </c>
      <c r="J5" s="476"/>
      <c r="K5" s="476"/>
      <c r="L5" s="476"/>
    </row>
    <row r="6" spans="1:14" x14ac:dyDescent="0.2">
      <c r="B6" s="61" t="s">
        <v>73</v>
      </c>
      <c r="C6" s="59">
        <v>2</v>
      </c>
      <c r="D6" s="476" t="s">
        <v>266</v>
      </c>
      <c r="E6" s="476" t="s">
        <v>266</v>
      </c>
      <c r="F6" s="476" t="s">
        <v>266</v>
      </c>
      <c r="G6" s="476" t="s">
        <v>266</v>
      </c>
      <c r="H6" s="476" t="s">
        <v>266</v>
      </c>
      <c r="I6" s="476" t="s">
        <v>266</v>
      </c>
      <c r="J6" s="476"/>
      <c r="K6" s="476"/>
      <c r="L6" s="476"/>
    </row>
    <row r="7" spans="1:14" x14ac:dyDescent="0.2">
      <c r="B7" s="61" t="s">
        <v>134</v>
      </c>
      <c r="C7" s="59">
        <v>1</v>
      </c>
      <c r="D7" s="476" t="s">
        <v>267</v>
      </c>
      <c r="E7" s="476" t="s">
        <v>267</v>
      </c>
      <c r="F7" s="476" t="s">
        <v>267</v>
      </c>
      <c r="G7" s="476" t="s">
        <v>267</v>
      </c>
      <c r="H7" s="476" t="s">
        <v>267</v>
      </c>
      <c r="I7" s="476" t="s">
        <v>267</v>
      </c>
      <c r="J7" s="476"/>
      <c r="K7" s="476"/>
      <c r="L7" s="476"/>
    </row>
    <row r="8" spans="1:14" ht="12.75" customHeight="1" x14ac:dyDescent="0.2">
      <c r="C8" s="106">
        <v>0</v>
      </c>
      <c r="D8" s="476" t="s">
        <v>268</v>
      </c>
      <c r="E8" s="476" t="s">
        <v>268</v>
      </c>
      <c r="F8" s="476" t="s">
        <v>268</v>
      </c>
      <c r="G8" s="476" t="s">
        <v>268</v>
      </c>
      <c r="H8" s="476" t="s">
        <v>268</v>
      </c>
      <c r="I8" s="476" t="s">
        <v>268</v>
      </c>
      <c r="J8" s="476"/>
      <c r="K8" s="476"/>
      <c r="L8" s="476"/>
    </row>
    <row r="9" spans="1:14" ht="42.75" customHeight="1" x14ac:dyDescent="0.2"/>
    <row r="10" spans="1:14" ht="18.75" customHeight="1" x14ac:dyDescent="0.2">
      <c r="A10" s="50" t="s">
        <v>123</v>
      </c>
      <c r="B10" s="86" t="s">
        <v>269</v>
      </c>
      <c r="C10" s="58" t="s">
        <v>271</v>
      </c>
      <c r="G10" s="50"/>
      <c r="J10" s="90"/>
      <c r="K10" s="115"/>
    </row>
    <row r="11" spans="1:14" ht="12.75" customHeight="1" x14ac:dyDescent="0.2">
      <c r="C11" s="357" t="s">
        <v>270</v>
      </c>
      <c r="D11" s="379"/>
      <c r="E11" s="379"/>
      <c r="F11" s="379"/>
      <c r="G11" s="379"/>
      <c r="I11" s="156" t="s">
        <v>272</v>
      </c>
      <c r="J11" s="62">
        <v>4</v>
      </c>
      <c r="K11" s="114"/>
    </row>
    <row r="13" spans="1:14" ht="18" customHeight="1" x14ac:dyDescent="0.2">
      <c r="A13" s="398" t="str">
        <f>Criteria1.1.1!D14</f>
        <v>Home Affiars</v>
      </c>
      <c r="B13" s="386"/>
      <c r="C13" s="386"/>
      <c r="D13" s="73"/>
      <c r="E13" s="73"/>
      <c r="F13" s="73"/>
      <c r="G13" s="73"/>
      <c r="H13" s="73"/>
      <c r="I13" s="73"/>
      <c r="J13" s="116"/>
      <c r="K13" s="108"/>
    </row>
    <row r="14" spans="1:14" ht="18" customHeight="1" x14ac:dyDescent="0.2">
      <c r="A14" s="50"/>
      <c r="B14" s="61" t="s">
        <v>130</v>
      </c>
      <c r="C14" s="59">
        <v>4</v>
      </c>
      <c r="D14" s="476" t="s">
        <v>264</v>
      </c>
      <c r="E14" s="476"/>
      <c r="F14" s="476"/>
      <c r="G14" s="476"/>
      <c r="H14" s="476"/>
      <c r="I14" s="476"/>
      <c r="J14" s="476"/>
      <c r="K14" s="476"/>
      <c r="L14" s="476"/>
      <c r="M14" s="476"/>
      <c r="N14" s="476"/>
    </row>
    <row r="15" spans="1:14" ht="18" customHeight="1" x14ac:dyDescent="0.2">
      <c r="B15" s="61" t="s">
        <v>131</v>
      </c>
      <c r="C15" s="59">
        <v>3</v>
      </c>
      <c r="D15" s="476" t="s">
        <v>265</v>
      </c>
      <c r="E15" s="476" t="s">
        <v>265</v>
      </c>
      <c r="F15" s="476" t="s">
        <v>265</v>
      </c>
      <c r="G15" s="476" t="s">
        <v>265</v>
      </c>
      <c r="H15" s="476" t="s">
        <v>265</v>
      </c>
      <c r="I15" s="476" t="s">
        <v>265</v>
      </c>
      <c r="J15" s="476"/>
      <c r="K15" s="476"/>
      <c r="L15" s="476"/>
    </row>
    <row r="16" spans="1:14" x14ac:dyDescent="0.2">
      <c r="B16" s="61" t="s">
        <v>73</v>
      </c>
      <c r="C16" s="59">
        <v>2</v>
      </c>
      <c r="D16" s="476" t="s">
        <v>266</v>
      </c>
      <c r="E16" s="476" t="s">
        <v>266</v>
      </c>
      <c r="F16" s="476" t="s">
        <v>266</v>
      </c>
      <c r="G16" s="476" t="s">
        <v>266</v>
      </c>
      <c r="H16" s="476" t="s">
        <v>266</v>
      </c>
      <c r="I16" s="476" t="s">
        <v>266</v>
      </c>
      <c r="J16" s="476"/>
      <c r="K16" s="476"/>
      <c r="L16" s="476"/>
    </row>
    <row r="17" spans="1:14" x14ac:dyDescent="0.2">
      <c r="B17" s="61" t="s">
        <v>134</v>
      </c>
      <c r="C17" s="59">
        <v>1</v>
      </c>
      <c r="D17" s="476" t="s">
        <v>267</v>
      </c>
      <c r="E17" s="476" t="s">
        <v>267</v>
      </c>
      <c r="F17" s="476" t="s">
        <v>267</v>
      </c>
      <c r="G17" s="476" t="s">
        <v>267</v>
      </c>
      <c r="H17" s="476" t="s">
        <v>267</v>
      </c>
      <c r="I17" s="476" t="s">
        <v>267</v>
      </c>
      <c r="J17" s="476"/>
      <c r="K17" s="476"/>
      <c r="L17" s="476"/>
    </row>
    <row r="18" spans="1:14" ht="12.75" customHeight="1" x14ac:dyDescent="0.2">
      <c r="C18" s="106">
        <v>0</v>
      </c>
      <c r="D18" s="476" t="s">
        <v>268</v>
      </c>
      <c r="E18" s="476" t="s">
        <v>268</v>
      </c>
      <c r="F18" s="476" t="s">
        <v>268</v>
      </c>
      <c r="G18" s="476" t="s">
        <v>268</v>
      </c>
      <c r="H18" s="476" t="s">
        <v>268</v>
      </c>
      <c r="I18" s="476" t="s">
        <v>268</v>
      </c>
      <c r="J18" s="476"/>
      <c r="K18" s="476"/>
      <c r="L18" s="476"/>
    </row>
    <row r="19" spans="1:14" ht="42.75" customHeight="1" x14ac:dyDescent="0.2"/>
    <row r="20" spans="1:14" ht="18.75" customHeight="1" x14ac:dyDescent="0.2">
      <c r="A20" s="50" t="s">
        <v>123</v>
      </c>
      <c r="B20" s="86" t="s">
        <v>269</v>
      </c>
      <c r="C20" s="58" t="s">
        <v>271</v>
      </c>
      <c r="G20" s="50"/>
      <c r="J20" s="90"/>
      <c r="K20" s="115"/>
    </row>
    <row r="21" spans="1:14" ht="12.75" customHeight="1" x14ac:dyDescent="0.2">
      <c r="C21" s="357" t="s">
        <v>270</v>
      </c>
      <c r="D21" s="379"/>
      <c r="E21" s="379"/>
      <c r="F21" s="379"/>
      <c r="G21" s="379"/>
      <c r="I21" s="156" t="s">
        <v>272</v>
      </c>
      <c r="J21" s="62">
        <v>0</v>
      </c>
      <c r="K21" s="114"/>
    </row>
    <row r="23" spans="1:14" ht="18" customHeight="1" x14ac:dyDescent="0.2">
      <c r="A23" s="413" t="str">
        <f>Criteria1.1.1!D27</f>
        <v>Public Administration Reform Sector</v>
      </c>
      <c r="B23" s="411"/>
      <c r="C23" s="411"/>
      <c r="D23" s="411"/>
      <c r="E23" s="73"/>
      <c r="F23" s="73"/>
      <c r="G23" s="73"/>
      <c r="H23" s="73"/>
      <c r="I23" s="73"/>
      <c r="J23" s="116"/>
      <c r="K23" s="108"/>
    </row>
    <row r="24" spans="1:14" ht="18" customHeight="1" x14ac:dyDescent="0.2">
      <c r="A24" s="50"/>
      <c r="B24" s="61" t="s">
        <v>130</v>
      </c>
      <c r="C24" s="59">
        <v>4</v>
      </c>
      <c r="D24" s="476" t="s">
        <v>264</v>
      </c>
      <c r="E24" s="476"/>
      <c r="F24" s="476"/>
      <c r="G24" s="476"/>
      <c r="H24" s="476"/>
      <c r="I24" s="476"/>
      <c r="J24" s="476"/>
      <c r="K24" s="476"/>
      <c r="L24" s="476"/>
      <c r="M24" s="476"/>
      <c r="N24" s="476"/>
    </row>
    <row r="25" spans="1:14" ht="18" customHeight="1" x14ac:dyDescent="0.2">
      <c r="B25" s="61" t="s">
        <v>131</v>
      </c>
      <c r="C25" s="59">
        <v>3</v>
      </c>
      <c r="D25" s="476" t="s">
        <v>265</v>
      </c>
      <c r="E25" s="476" t="s">
        <v>265</v>
      </c>
      <c r="F25" s="476" t="s">
        <v>265</v>
      </c>
      <c r="G25" s="476" t="s">
        <v>265</v>
      </c>
      <c r="H25" s="476" t="s">
        <v>265</v>
      </c>
      <c r="I25" s="476" t="s">
        <v>265</v>
      </c>
      <c r="J25" s="476"/>
      <c r="K25" s="476"/>
      <c r="L25" s="476"/>
    </row>
    <row r="26" spans="1:14" x14ac:dyDescent="0.2">
      <c r="B26" s="61" t="s">
        <v>73</v>
      </c>
      <c r="C26" s="59">
        <v>2</v>
      </c>
      <c r="D26" s="476" t="s">
        <v>266</v>
      </c>
      <c r="E26" s="476" t="s">
        <v>266</v>
      </c>
      <c r="F26" s="476" t="s">
        <v>266</v>
      </c>
      <c r="G26" s="476" t="s">
        <v>266</v>
      </c>
      <c r="H26" s="476" t="s">
        <v>266</v>
      </c>
      <c r="I26" s="476" t="s">
        <v>266</v>
      </c>
      <c r="J26" s="476"/>
      <c r="K26" s="476"/>
      <c r="L26" s="476"/>
    </row>
    <row r="27" spans="1:14" x14ac:dyDescent="0.2">
      <c r="B27" s="61" t="s">
        <v>134</v>
      </c>
      <c r="C27" s="59">
        <v>1</v>
      </c>
      <c r="D27" s="476" t="s">
        <v>267</v>
      </c>
      <c r="E27" s="476" t="s">
        <v>267</v>
      </c>
      <c r="F27" s="476" t="s">
        <v>267</v>
      </c>
      <c r="G27" s="476" t="s">
        <v>267</v>
      </c>
      <c r="H27" s="476" t="s">
        <v>267</v>
      </c>
      <c r="I27" s="476" t="s">
        <v>267</v>
      </c>
      <c r="J27" s="476"/>
      <c r="K27" s="476"/>
      <c r="L27" s="476"/>
    </row>
    <row r="28" spans="1:14" ht="12.75" customHeight="1" x14ac:dyDescent="0.2">
      <c r="C28" s="106">
        <v>0</v>
      </c>
      <c r="D28" s="476" t="s">
        <v>268</v>
      </c>
      <c r="E28" s="476" t="s">
        <v>268</v>
      </c>
      <c r="F28" s="476" t="s">
        <v>268</v>
      </c>
      <c r="G28" s="476" t="s">
        <v>268</v>
      </c>
      <c r="H28" s="476" t="s">
        <v>268</v>
      </c>
      <c r="I28" s="476" t="s">
        <v>268</v>
      </c>
      <c r="J28" s="476"/>
      <c r="K28" s="476"/>
      <c r="L28" s="476"/>
    </row>
    <row r="29" spans="1:14" ht="42.75" customHeight="1" x14ac:dyDescent="0.2"/>
    <row r="30" spans="1:14" ht="18.75" customHeight="1" x14ac:dyDescent="0.2">
      <c r="A30" s="50" t="s">
        <v>123</v>
      </c>
      <c r="B30" s="86" t="s">
        <v>269</v>
      </c>
      <c r="C30" s="58" t="s">
        <v>271</v>
      </c>
      <c r="G30" s="50"/>
      <c r="J30" s="90"/>
      <c r="K30" s="115"/>
    </row>
    <row r="31" spans="1:14" ht="12.75" customHeight="1" x14ac:dyDescent="0.2">
      <c r="C31" s="357" t="s">
        <v>270</v>
      </c>
      <c r="D31" s="379"/>
      <c r="E31" s="379"/>
      <c r="F31" s="379"/>
      <c r="G31" s="379"/>
      <c r="I31" s="156" t="s">
        <v>272</v>
      </c>
      <c r="J31" s="62">
        <v>4</v>
      </c>
      <c r="K31" s="114"/>
    </row>
    <row r="33" spans="1:14" ht="18" customHeight="1" x14ac:dyDescent="0.2">
      <c r="A33" s="398" t="str">
        <f>Criteria1.1.1!D40</f>
        <v>Social Sector</v>
      </c>
      <c r="B33" s="386"/>
      <c r="C33" s="386"/>
      <c r="D33" s="73"/>
      <c r="E33" s="73"/>
      <c r="F33" s="73"/>
      <c r="G33" s="73"/>
      <c r="H33" s="73"/>
      <c r="I33" s="73"/>
      <c r="J33" s="116"/>
      <c r="K33" s="108"/>
    </row>
    <row r="34" spans="1:14" ht="18" customHeight="1" x14ac:dyDescent="0.2">
      <c r="A34" s="50"/>
      <c r="B34" s="61" t="s">
        <v>130</v>
      </c>
      <c r="C34" s="59">
        <v>4</v>
      </c>
      <c r="D34" s="476" t="s">
        <v>264</v>
      </c>
      <c r="E34" s="476"/>
      <c r="F34" s="476"/>
      <c r="G34" s="476"/>
      <c r="H34" s="476"/>
      <c r="I34" s="476"/>
      <c r="J34" s="476"/>
      <c r="K34" s="476"/>
      <c r="L34" s="476"/>
      <c r="M34" s="476"/>
      <c r="N34" s="476"/>
    </row>
    <row r="35" spans="1:14" ht="18" customHeight="1" x14ac:dyDescent="0.2">
      <c r="B35" s="61" t="s">
        <v>131</v>
      </c>
      <c r="C35" s="59">
        <v>3</v>
      </c>
      <c r="D35" s="476" t="s">
        <v>265</v>
      </c>
      <c r="E35" s="476" t="s">
        <v>265</v>
      </c>
      <c r="F35" s="476" t="s">
        <v>265</v>
      </c>
      <c r="G35" s="476" t="s">
        <v>265</v>
      </c>
      <c r="H35" s="476" t="s">
        <v>265</v>
      </c>
      <c r="I35" s="476" t="s">
        <v>265</v>
      </c>
      <c r="J35" s="476"/>
      <c r="K35" s="476"/>
      <c r="L35" s="476"/>
    </row>
    <row r="36" spans="1:14" x14ac:dyDescent="0.2">
      <c r="B36" s="61" t="s">
        <v>73</v>
      </c>
      <c r="C36" s="59">
        <v>2</v>
      </c>
      <c r="D36" s="476" t="s">
        <v>266</v>
      </c>
      <c r="E36" s="476" t="s">
        <v>266</v>
      </c>
      <c r="F36" s="476" t="s">
        <v>266</v>
      </c>
      <c r="G36" s="476" t="s">
        <v>266</v>
      </c>
      <c r="H36" s="476" t="s">
        <v>266</v>
      </c>
      <c r="I36" s="476" t="s">
        <v>266</v>
      </c>
      <c r="J36" s="476"/>
      <c r="K36" s="476"/>
      <c r="L36" s="476"/>
    </row>
    <row r="37" spans="1:14" x14ac:dyDescent="0.2">
      <c r="B37" s="61" t="s">
        <v>134</v>
      </c>
      <c r="C37" s="59">
        <v>1</v>
      </c>
      <c r="D37" s="476" t="s">
        <v>267</v>
      </c>
      <c r="E37" s="476" t="s">
        <v>267</v>
      </c>
      <c r="F37" s="476" t="s">
        <v>267</v>
      </c>
      <c r="G37" s="476" t="s">
        <v>267</v>
      </c>
      <c r="H37" s="476" t="s">
        <v>267</v>
      </c>
      <c r="I37" s="476" t="s">
        <v>267</v>
      </c>
      <c r="J37" s="476"/>
      <c r="K37" s="476"/>
      <c r="L37" s="476"/>
    </row>
    <row r="38" spans="1:14" ht="12.75" customHeight="1" x14ac:dyDescent="0.2">
      <c r="C38" s="106">
        <v>0</v>
      </c>
      <c r="D38" s="476" t="s">
        <v>268</v>
      </c>
      <c r="E38" s="476" t="s">
        <v>268</v>
      </c>
      <c r="F38" s="476" t="s">
        <v>268</v>
      </c>
      <c r="G38" s="476" t="s">
        <v>268</v>
      </c>
      <c r="H38" s="476" t="s">
        <v>268</v>
      </c>
      <c r="I38" s="476" t="s">
        <v>268</v>
      </c>
      <c r="J38" s="476"/>
      <c r="K38" s="476"/>
      <c r="L38" s="476"/>
    </row>
    <row r="39" spans="1:14" ht="42.75" customHeight="1" x14ac:dyDescent="0.2"/>
    <row r="40" spans="1:14" ht="18.75" customHeight="1" x14ac:dyDescent="0.2">
      <c r="A40" s="50" t="s">
        <v>123</v>
      </c>
      <c r="B40" s="86" t="s">
        <v>269</v>
      </c>
      <c r="C40" s="58" t="s">
        <v>271</v>
      </c>
      <c r="G40" s="50"/>
      <c r="J40" s="90"/>
      <c r="K40" s="115"/>
    </row>
    <row r="41" spans="1:14" ht="12.75" customHeight="1" x14ac:dyDescent="0.2">
      <c r="C41" s="357" t="s">
        <v>270</v>
      </c>
      <c r="D41" s="379"/>
      <c r="E41" s="379"/>
      <c r="F41" s="379"/>
      <c r="G41" s="379"/>
      <c r="I41" s="156" t="s">
        <v>272</v>
      </c>
      <c r="J41" s="62">
        <v>2</v>
      </c>
      <c r="K41" s="114"/>
    </row>
    <row r="43" spans="1:14" x14ac:dyDescent="0.2">
      <c r="A43" s="413" t="str">
        <f>Criteria1.1.1!D55</f>
        <v>Transport</v>
      </c>
      <c r="B43" s="411"/>
      <c r="C43" s="411"/>
      <c r="D43" s="411"/>
      <c r="E43" s="73"/>
      <c r="F43" s="73"/>
      <c r="G43" s="73"/>
      <c r="H43" s="73"/>
      <c r="I43" s="73"/>
      <c r="J43" s="116"/>
      <c r="K43" s="108"/>
    </row>
    <row r="44" spans="1:14" ht="18" customHeight="1" x14ac:dyDescent="0.2">
      <c r="A44" s="50"/>
      <c r="B44" s="61" t="s">
        <v>130</v>
      </c>
      <c r="C44" s="59">
        <v>4</v>
      </c>
      <c r="D44" s="476" t="s">
        <v>264</v>
      </c>
      <c r="E44" s="476"/>
      <c r="F44" s="476"/>
      <c r="G44" s="476"/>
      <c r="H44" s="476"/>
      <c r="I44" s="476"/>
      <c r="J44" s="476"/>
      <c r="K44" s="476"/>
      <c r="L44" s="476"/>
      <c r="M44" s="476"/>
      <c r="N44" s="476"/>
    </row>
    <row r="45" spans="1:14" ht="18" customHeight="1" x14ac:dyDescent="0.2">
      <c r="B45" s="61" t="s">
        <v>131</v>
      </c>
      <c r="C45" s="59">
        <v>3</v>
      </c>
      <c r="D45" s="476" t="s">
        <v>265</v>
      </c>
      <c r="E45" s="476" t="s">
        <v>265</v>
      </c>
      <c r="F45" s="476" t="s">
        <v>265</v>
      </c>
      <c r="G45" s="476" t="s">
        <v>265</v>
      </c>
      <c r="H45" s="476" t="s">
        <v>265</v>
      </c>
      <c r="I45" s="476" t="s">
        <v>265</v>
      </c>
      <c r="J45" s="476"/>
      <c r="K45" s="476"/>
      <c r="L45" s="476"/>
    </row>
    <row r="46" spans="1:14" x14ac:dyDescent="0.2">
      <c r="B46" s="61" t="s">
        <v>73</v>
      </c>
      <c r="C46" s="59">
        <v>2</v>
      </c>
      <c r="D46" s="476" t="s">
        <v>266</v>
      </c>
      <c r="E46" s="476" t="s">
        <v>266</v>
      </c>
      <c r="F46" s="476" t="s">
        <v>266</v>
      </c>
      <c r="G46" s="476" t="s">
        <v>266</v>
      </c>
      <c r="H46" s="476" t="s">
        <v>266</v>
      </c>
      <c r="I46" s="476" t="s">
        <v>266</v>
      </c>
      <c r="J46" s="476"/>
      <c r="K46" s="476"/>
      <c r="L46" s="476"/>
    </row>
    <row r="47" spans="1:14" x14ac:dyDescent="0.2">
      <c r="B47" s="61" t="s">
        <v>134</v>
      </c>
      <c r="C47" s="59">
        <v>1</v>
      </c>
      <c r="D47" s="476" t="s">
        <v>267</v>
      </c>
      <c r="E47" s="476" t="s">
        <v>267</v>
      </c>
      <c r="F47" s="476" t="s">
        <v>267</v>
      </c>
      <c r="G47" s="476" t="s">
        <v>267</v>
      </c>
      <c r="H47" s="476" t="s">
        <v>267</v>
      </c>
      <c r="I47" s="476" t="s">
        <v>267</v>
      </c>
      <c r="J47" s="476"/>
      <c r="K47" s="476"/>
      <c r="L47" s="476"/>
    </row>
    <row r="48" spans="1:14" ht="12.75" customHeight="1" x14ac:dyDescent="0.2">
      <c r="C48" s="106">
        <v>0</v>
      </c>
      <c r="D48" s="476" t="s">
        <v>268</v>
      </c>
      <c r="E48" s="476" t="s">
        <v>268</v>
      </c>
      <c r="F48" s="476" t="s">
        <v>268</v>
      </c>
      <c r="G48" s="476" t="s">
        <v>268</v>
      </c>
      <c r="H48" s="476" t="s">
        <v>268</v>
      </c>
      <c r="I48" s="476" t="s">
        <v>268</v>
      </c>
      <c r="J48" s="476"/>
      <c r="K48" s="476"/>
      <c r="L48" s="476"/>
    </row>
    <row r="49" spans="1:14" ht="42.75" customHeight="1" x14ac:dyDescent="0.2"/>
    <row r="50" spans="1:14" ht="18.75" customHeight="1" x14ac:dyDescent="0.2">
      <c r="A50" s="50" t="s">
        <v>123</v>
      </c>
      <c r="B50" s="86" t="s">
        <v>269</v>
      </c>
      <c r="C50" s="58" t="s">
        <v>271</v>
      </c>
      <c r="G50" s="50"/>
      <c r="J50" s="90"/>
      <c r="K50" s="115"/>
    </row>
    <row r="51" spans="1:14" ht="12.75" customHeight="1" x14ac:dyDescent="0.2">
      <c r="C51" s="357" t="s">
        <v>270</v>
      </c>
      <c r="D51" s="379"/>
      <c r="E51" s="379"/>
      <c r="F51" s="379"/>
      <c r="G51" s="379"/>
      <c r="I51" s="156" t="s">
        <v>272</v>
      </c>
      <c r="J51" s="62">
        <v>4</v>
      </c>
      <c r="K51" s="114"/>
    </row>
    <row r="53" spans="1:14" x14ac:dyDescent="0.2">
      <c r="A53" s="410" t="s">
        <v>66</v>
      </c>
      <c r="B53" s="411"/>
      <c r="C53" s="411"/>
      <c r="D53" s="411"/>
      <c r="E53" s="73"/>
      <c r="F53" s="73"/>
      <c r="G53" s="73"/>
      <c r="H53" s="73"/>
      <c r="I53" s="73"/>
      <c r="J53" s="116"/>
      <c r="K53" s="108"/>
    </row>
    <row r="54" spans="1:14" ht="18" customHeight="1" x14ac:dyDescent="0.2">
      <c r="A54" s="50"/>
      <c r="B54" s="61" t="s">
        <v>130</v>
      </c>
      <c r="C54" s="59">
        <v>4</v>
      </c>
      <c r="D54" s="476" t="s">
        <v>264</v>
      </c>
      <c r="E54" s="476"/>
      <c r="F54" s="476"/>
      <c r="G54" s="476"/>
      <c r="H54" s="476"/>
      <c r="I54" s="476"/>
      <c r="J54" s="476"/>
      <c r="K54" s="476"/>
      <c r="L54" s="476"/>
      <c r="M54" s="476"/>
      <c r="N54" s="476"/>
    </row>
    <row r="55" spans="1:14" ht="18" customHeight="1" x14ac:dyDescent="0.2">
      <c r="B55" s="61" t="s">
        <v>131</v>
      </c>
      <c r="C55" s="59">
        <v>3</v>
      </c>
      <c r="D55" s="476" t="s">
        <v>265</v>
      </c>
      <c r="E55" s="476" t="s">
        <v>265</v>
      </c>
      <c r="F55" s="476" t="s">
        <v>265</v>
      </c>
      <c r="G55" s="476" t="s">
        <v>265</v>
      </c>
      <c r="H55" s="476" t="s">
        <v>265</v>
      </c>
      <c r="I55" s="476" t="s">
        <v>265</v>
      </c>
      <c r="J55" s="476"/>
      <c r="K55" s="476"/>
      <c r="L55" s="476"/>
    </row>
    <row r="56" spans="1:14" x14ac:dyDescent="0.2">
      <c r="B56" s="61" t="s">
        <v>73</v>
      </c>
      <c r="C56" s="59">
        <v>2</v>
      </c>
      <c r="D56" s="476" t="s">
        <v>266</v>
      </c>
      <c r="E56" s="476" t="s">
        <v>266</v>
      </c>
      <c r="F56" s="476" t="s">
        <v>266</v>
      </c>
      <c r="G56" s="476" t="s">
        <v>266</v>
      </c>
      <c r="H56" s="476" t="s">
        <v>266</v>
      </c>
      <c r="I56" s="476" t="s">
        <v>266</v>
      </c>
      <c r="J56" s="476"/>
      <c r="K56" s="476"/>
      <c r="L56" s="476"/>
    </row>
    <row r="57" spans="1:14" x14ac:dyDescent="0.2">
      <c r="B57" s="61" t="s">
        <v>134</v>
      </c>
      <c r="C57" s="59">
        <v>1</v>
      </c>
      <c r="D57" s="476" t="s">
        <v>267</v>
      </c>
      <c r="E57" s="476" t="s">
        <v>267</v>
      </c>
      <c r="F57" s="476" t="s">
        <v>267</v>
      </c>
      <c r="G57" s="476" t="s">
        <v>267</v>
      </c>
      <c r="H57" s="476" t="s">
        <v>267</v>
      </c>
      <c r="I57" s="476" t="s">
        <v>267</v>
      </c>
      <c r="J57" s="476"/>
      <c r="K57" s="476"/>
      <c r="L57" s="476"/>
    </row>
    <row r="58" spans="1:14" ht="12.75" customHeight="1" x14ac:dyDescent="0.2">
      <c r="C58" s="106">
        <v>0</v>
      </c>
      <c r="D58" s="476" t="s">
        <v>268</v>
      </c>
      <c r="E58" s="476" t="s">
        <v>268</v>
      </c>
      <c r="F58" s="476" t="s">
        <v>268</v>
      </c>
      <c r="G58" s="476" t="s">
        <v>268</v>
      </c>
      <c r="H58" s="476" t="s">
        <v>268</v>
      </c>
      <c r="I58" s="476" t="s">
        <v>268</v>
      </c>
      <c r="J58" s="476"/>
      <c r="K58" s="476"/>
      <c r="L58" s="476"/>
    </row>
    <row r="59" spans="1:14" ht="42.75" customHeight="1" x14ac:dyDescent="0.2"/>
    <row r="60" spans="1:14" ht="18.75" customHeight="1" x14ac:dyDescent="0.2">
      <c r="A60" s="50" t="s">
        <v>123</v>
      </c>
      <c r="B60" s="86" t="s">
        <v>269</v>
      </c>
      <c r="C60" s="58" t="s">
        <v>271</v>
      </c>
      <c r="G60" s="50"/>
      <c r="J60" s="90"/>
      <c r="K60" s="115"/>
    </row>
    <row r="61" spans="1:14" ht="12.75" customHeight="1" x14ac:dyDescent="0.2">
      <c r="C61" s="357" t="s">
        <v>270</v>
      </c>
      <c r="D61" s="379"/>
      <c r="E61" s="379"/>
      <c r="F61" s="379"/>
      <c r="G61" s="379"/>
      <c r="I61" s="156" t="s">
        <v>272</v>
      </c>
      <c r="J61" s="62">
        <v>0</v>
      </c>
      <c r="K61" s="114"/>
    </row>
    <row r="63" spans="1:14" x14ac:dyDescent="0.2">
      <c r="A63" s="413" t="str">
        <f>Criteria1.1.1!D78</f>
        <v>Private  Sector Development Competitiveness</v>
      </c>
      <c r="B63" s="411"/>
      <c r="C63" s="411"/>
      <c r="D63" s="411"/>
      <c r="E63" s="411"/>
      <c r="F63" s="73"/>
      <c r="G63" s="73"/>
      <c r="H63" s="73"/>
      <c r="I63" s="73"/>
      <c r="J63" s="116"/>
      <c r="K63" s="213"/>
    </row>
    <row r="64" spans="1:14" ht="18" customHeight="1" x14ac:dyDescent="0.2">
      <c r="A64" s="50"/>
      <c r="B64" s="61" t="s">
        <v>130</v>
      </c>
      <c r="C64" s="59">
        <v>4</v>
      </c>
      <c r="D64" s="476" t="s">
        <v>264</v>
      </c>
      <c r="E64" s="476"/>
      <c r="F64" s="476"/>
      <c r="G64" s="476"/>
      <c r="H64" s="476"/>
      <c r="I64" s="476"/>
      <c r="J64" s="476"/>
      <c r="K64" s="476"/>
      <c r="L64" s="476"/>
      <c r="M64" s="476"/>
      <c r="N64" s="476"/>
    </row>
    <row r="65" spans="1:14" ht="18" customHeight="1" x14ac:dyDescent="0.2">
      <c r="B65" s="61" t="s">
        <v>131</v>
      </c>
      <c r="C65" s="59">
        <v>3</v>
      </c>
      <c r="D65" s="476" t="s">
        <v>265</v>
      </c>
      <c r="E65" s="476" t="s">
        <v>265</v>
      </c>
      <c r="F65" s="476" t="s">
        <v>265</v>
      </c>
      <c r="G65" s="476" t="s">
        <v>265</v>
      </c>
      <c r="H65" s="476" t="s">
        <v>265</v>
      </c>
      <c r="I65" s="476" t="s">
        <v>265</v>
      </c>
      <c r="J65" s="476"/>
      <c r="K65" s="476"/>
      <c r="L65" s="476"/>
    </row>
    <row r="66" spans="1:14" x14ac:dyDescent="0.2">
      <c r="B66" s="61" t="s">
        <v>73</v>
      </c>
      <c r="C66" s="59">
        <v>2</v>
      </c>
      <c r="D66" s="476" t="s">
        <v>266</v>
      </c>
      <c r="E66" s="476" t="s">
        <v>266</v>
      </c>
      <c r="F66" s="476" t="s">
        <v>266</v>
      </c>
      <c r="G66" s="476" t="s">
        <v>266</v>
      </c>
      <c r="H66" s="476" t="s">
        <v>266</v>
      </c>
      <c r="I66" s="476" t="s">
        <v>266</v>
      </c>
      <c r="J66" s="476"/>
      <c r="K66" s="476"/>
      <c r="L66" s="476"/>
    </row>
    <row r="67" spans="1:14" x14ac:dyDescent="0.2">
      <c r="B67" s="61" t="s">
        <v>134</v>
      </c>
      <c r="C67" s="59">
        <v>1</v>
      </c>
      <c r="D67" s="476" t="s">
        <v>267</v>
      </c>
      <c r="E67" s="476" t="s">
        <v>267</v>
      </c>
      <c r="F67" s="476" t="s">
        <v>267</v>
      </c>
      <c r="G67" s="476" t="s">
        <v>267</v>
      </c>
      <c r="H67" s="476" t="s">
        <v>267</v>
      </c>
      <c r="I67" s="476" t="s">
        <v>267</v>
      </c>
      <c r="J67" s="476"/>
      <c r="K67" s="476"/>
      <c r="L67" s="476"/>
    </row>
    <row r="68" spans="1:14" ht="12.75" customHeight="1" x14ac:dyDescent="0.2">
      <c r="C68" s="211">
        <v>0</v>
      </c>
      <c r="D68" s="476" t="s">
        <v>268</v>
      </c>
      <c r="E68" s="476" t="s">
        <v>268</v>
      </c>
      <c r="F68" s="476" t="s">
        <v>268</v>
      </c>
      <c r="G68" s="476" t="s">
        <v>268</v>
      </c>
      <c r="H68" s="476" t="s">
        <v>268</v>
      </c>
      <c r="I68" s="476" t="s">
        <v>268</v>
      </c>
      <c r="J68" s="476"/>
      <c r="K68" s="476"/>
      <c r="L68" s="476"/>
    </row>
    <row r="69" spans="1:14" ht="42.75" customHeight="1" x14ac:dyDescent="0.2"/>
    <row r="70" spans="1:14" ht="18.75" customHeight="1" x14ac:dyDescent="0.2">
      <c r="A70" s="50" t="s">
        <v>123</v>
      </c>
      <c r="B70" s="86" t="s">
        <v>269</v>
      </c>
      <c r="C70" s="58" t="s">
        <v>271</v>
      </c>
      <c r="G70" s="50"/>
      <c r="J70" s="90"/>
      <c r="K70" s="115"/>
    </row>
    <row r="71" spans="1:14" ht="12.75" customHeight="1" x14ac:dyDescent="0.2">
      <c r="C71" s="357" t="s">
        <v>270</v>
      </c>
      <c r="D71" s="379"/>
      <c r="E71" s="379"/>
      <c r="F71" s="379"/>
      <c r="G71" s="379"/>
      <c r="I71" s="156" t="s">
        <v>272</v>
      </c>
      <c r="J71" s="62">
        <v>0</v>
      </c>
      <c r="K71" s="114"/>
    </row>
    <row r="73" spans="1:14" x14ac:dyDescent="0.2">
      <c r="A73" s="414">
        <f>Criteria1.1.1!D89</f>
        <v>0</v>
      </c>
      <c r="B73" s="415"/>
      <c r="C73" s="415"/>
      <c r="D73" s="415"/>
      <c r="E73" s="73"/>
      <c r="F73" s="73"/>
      <c r="G73" s="73"/>
      <c r="H73" s="73"/>
      <c r="I73" s="73"/>
      <c r="J73" s="116"/>
      <c r="K73" s="213"/>
    </row>
    <row r="74" spans="1:14" ht="18" customHeight="1" x14ac:dyDescent="0.2">
      <c r="A74" s="50"/>
      <c r="B74" s="61" t="s">
        <v>130</v>
      </c>
      <c r="C74" s="59">
        <v>4</v>
      </c>
      <c r="D74" s="476" t="s">
        <v>264</v>
      </c>
      <c r="E74" s="476"/>
      <c r="F74" s="476"/>
      <c r="G74" s="476"/>
      <c r="H74" s="476"/>
      <c r="I74" s="476"/>
      <c r="J74" s="476"/>
      <c r="K74" s="476"/>
      <c r="L74" s="476"/>
      <c r="M74" s="476"/>
      <c r="N74" s="476"/>
    </row>
    <row r="75" spans="1:14" ht="18" customHeight="1" x14ac:dyDescent="0.2">
      <c r="B75" s="61" t="s">
        <v>131</v>
      </c>
      <c r="C75" s="59">
        <v>3</v>
      </c>
      <c r="D75" s="476" t="s">
        <v>265</v>
      </c>
      <c r="E75" s="476" t="s">
        <v>265</v>
      </c>
      <c r="F75" s="476" t="s">
        <v>265</v>
      </c>
      <c r="G75" s="476" t="s">
        <v>265</v>
      </c>
      <c r="H75" s="476" t="s">
        <v>265</v>
      </c>
      <c r="I75" s="476" t="s">
        <v>265</v>
      </c>
      <c r="J75" s="476"/>
      <c r="K75" s="476"/>
      <c r="L75" s="476"/>
    </row>
    <row r="76" spans="1:14" x14ac:dyDescent="0.2">
      <c r="B76" s="61" t="s">
        <v>73</v>
      </c>
      <c r="C76" s="59">
        <v>2</v>
      </c>
      <c r="D76" s="476" t="s">
        <v>266</v>
      </c>
      <c r="E76" s="476" t="s">
        <v>266</v>
      </c>
      <c r="F76" s="476" t="s">
        <v>266</v>
      </c>
      <c r="G76" s="476" t="s">
        <v>266</v>
      </c>
      <c r="H76" s="476" t="s">
        <v>266</v>
      </c>
      <c r="I76" s="476" t="s">
        <v>266</v>
      </c>
      <c r="J76" s="476"/>
      <c r="K76" s="476"/>
      <c r="L76" s="476"/>
    </row>
    <row r="77" spans="1:14" x14ac:dyDescent="0.2">
      <c r="B77" s="61" t="s">
        <v>134</v>
      </c>
      <c r="C77" s="59">
        <v>1</v>
      </c>
      <c r="D77" s="476" t="s">
        <v>267</v>
      </c>
      <c r="E77" s="476" t="s">
        <v>267</v>
      </c>
      <c r="F77" s="476" t="s">
        <v>267</v>
      </c>
      <c r="G77" s="476" t="s">
        <v>267</v>
      </c>
      <c r="H77" s="476" t="s">
        <v>267</v>
      </c>
      <c r="I77" s="476" t="s">
        <v>267</v>
      </c>
      <c r="J77" s="476"/>
      <c r="K77" s="476"/>
      <c r="L77" s="476"/>
    </row>
    <row r="78" spans="1:14" ht="12.75" customHeight="1" x14ac:dyDescent="0.2">
      <c r="C78" s="211">
        <v>0</v>
      </c>
      <c r="D78" s="476" t="s">
        <v>268</v>
      </c>
      <c r="E78" s="476" t="s">
        <v>268</v>
      </c>
      <c r="F78" s="476" t="s">
        <v>268</v>
      </c>
      <c r="G78" s="476" t="s">
        <v>268</v>
      </c>
      <c r="H78" s="476" t="s">
        <v>268</v>
      </c>
      <c r="I78" s="476" t="s">
        <v>268</v>
      </c>
      <c r="J78" s="476"/>
      <c r="K78" s="476"/>
      <c r="L78" s="476"/>
    </row>
    <row r="79" spans="1:14" ht="42.75" customHeight="1" x14ac:dyDescent="0.2"/>
    <row r="80" spans="1:14" ht="18.75" customHeight="1" x14ac:dyDescent="0.2">
      <c r="A80" s="50" t="s">
        <v>123</v>
      </c>
      <c r="B80" s="86" t="s">
        <v>269</v>
      </c>
      <c r="C80" s="58" t="s">
        <v>271</v>
      </c>
      <c r="G80" s="50"/>
      <c r="J80" s="90"/>
      <c r="K80" s="115"/>
    </row>
    <row r="81" spans="1:14" ht="12.75" customHeight="1" x14ac:dyDescent="0.2">
      <c r="C81" s="357" t="s">
        <v>270</v>
      </c>
      <c r="D81" s="379"/>
      <c r="E81" s="379"/>
      <c r="F81" s="379"/>
      <c r="G81" s="379"/>
      <c r="I81" s="156" t="s">
        <v>272</v>
      </c>
      <c r="J81" s="62">
        <v>4</v>
      </c>
      <c r="K81" s="114"/>
    </row>
    <row r="83" spans="1:14" x14ac:dyDescent="0.2">
      <c r="A83" s="414">
        <f>Criteria1.1.1!D104</f>
        <v>0</v>
      </c>
      <c r="B83" s="415"/>
      <c r="C83" s="415"/>
      <c r="D83" s="415"/>
      <c r="E83" s="73"/>
      <c r="F83" s="73"/>
      <c r="G83" s="73"/>
      <c r="H83" s="73"/>
      <c r="I83" s="73"/>
      <c r="J83" s="116"/>
      <c r="K83" s="213"/>
    </row>
    <row r="84" spans="1:14" ht="18" customHeight="1" x14ac:dyDescent="0.2">
      <c r="A84" s="50"/>
      <c r="B84" s="61" t="s">
        <v>130</v>
      </c>
      <c r="C84" s="59">
        <v>4</v>
      </c>
      <c r="D84" s="476" t="s">
        <v>264</v>
      </c>
      <c r="E84" s="476"/>
      <c r="F84" s="476"/>
      <c r="G84" s="476"/>
      <c r="H84" s="476"/>
      <c r="I84" s="476"/>
      <c r="J84" s="476"/>
      <c r="K84" s="476"/>
      <c r="L84" s="476"/>
      <c r="M84" s="476"/>
      <c r="N84" s="476"/>
    </row>
    <row r="85" spans="1:14" ht="18" customHeight="1" x14ac:dyDescent="0.2">
      <c r="B85" s="61" t="s">
        <v>131</v>
      </c>
      <c r="C85" s="59">
        <v>3</v>
      </c>
      <c r="D85" s="476" t="s">
        <v>265</v>
      </c>
      <c r="E85" s="476" t="s">
        <v>265</v>
      </c>
      <c r="F85" s="476" t="s">
        <v>265</v>
      </c>
      <c r="G85" s="476" t="s">
        <v>265</v>
      </c>
      <c r="H85" s="476" t="s">
        <v>265</v>
      </c>
      <c r="I85" s="476" t="s">
        <v>265</v>
      </c>
      <c r="J85" s="476"/>
      <c r="K85" s="476"/>
      <c r="L85" s="476"/>
    </row>
    <row r="86" spans="1:14" x14ac:dyDescent="0.2">
      <c r="B86" s="61" t="s">
        <v>73</v>
      </c>
      <c r="C86" s="59">
        <v>2</v>
      </c>
      <c r="D86" s="476" t="s">
        <v>266</v>
      </c>
      <c r="E86" s="476" t="s">
        <v>266</v>
      </c>
      <c r="F86" s="476" t="s">
        <v>266</v>
      </c>
      <c r="G86" s="476" t="s">
        <v>266</v>
      </c>
      <c r="H86" s="476" t="s">
        <v>266</v>
      </c>
      <c r="I86" s="476" t="s">
        <v>266</v>
      </c>
      <c r="J86" s="476"/>
      <c r="K86" s="476"/>
      <c r="L86" s="476"/>
    </row>
    <row r="87" spans="1:14" x14ac:dyDescent="0.2">
      <c r="B87" s="61" t="s">
        <v>134</v>
      </c>
      <c r="C87" s="59">
        <v>1</v>
      </c>
      <c r="D87" s="476" t="s">
        <v>267</v>
      </c>
      <c r="E87" s="476" t="s">
        <v>267</v>
      </c>
      <c r="F87" s="476" t="s">
        <v>267</v>
      </c>
      <c r="G87" s="476" t="s">
        <v>267</v>
      </c>
      <c r="H87" s="476" t="s">
        <v>267</v>
      </c>
      <c r="I87" s="476" t="s">
        <v>267</v>
      </c>
      <c r="J87" s="476"/>
      <c r="K87" s="476"/>
      <c r="L87" s="476"/>
    </row>
    <row r="88" spans="1:14" ht="12.75" customHeight="1" x14ac:dyDescent="0.2">
      <c r="C88" s="211">
        <v>0</v>
      </c>
      <c r="D88" s="476" t="s">
        <v>268</v>
      </c>
      <c r="E88" s="476" t="s">
        <v>268</v>
      </c>
      <c r="F88" s="476" t="s">
        <v>268</v>
      </c>
      <c r="G88" s="476" t="s">
        <v>268</v>
      </c>
      <c r="H88" s="476" t="s">
        <v>268</v>
      </c>
      <c r="I88" s="476" t="s">
        <v>268</v>
      </c>
      <c r="J88" s="476"/>
      <c r="K88" s="476"/>
      <c r="L88" s="476"/>
    </row>
    <row r="89" spans="1:14" ht="42.75" customHeight="1" x14ac:dyDescent="0.2"/>
    <row r="90" spans="1:14" ht="18.75" customHeight="1" x14ac:dyDescent="0.2">
      <c r="A90" s="50" t="s">
        <v>123</v>
      </c>
      <c r="B90" s="86" t="s">
        <v>269</v>
      </c>
      <c r="C90" s="58" t="s">
        <v>271</v>
      </c>
      <c r="G90" s="50"/>
      <c r="J90" s="90"/>
      <c r="K90" s="115"/>
    </row>
    <row r="91" spans="1:14" ht="12.75" customHeight="1" x14ac:dyDescent="0.2">
      <c r="C91" s="357" t="s">
        <v>270</v>
      </c>
      <c r="D91" s="379"/>
      <c r="E91" s="379"/>
      <c r="F91" s="379"/>
      <c r="G91" s="379"/>
      <c r="I91" s="156" t="s">
        <v>272</v>
      </c>
      <c r="J91" s="62">
        <v>8</v>
      </c>
      <c r="K91" s="114"/>
    </row>
  </sheetData>
  <mergeCells count="66">
    <mergeCell ref="D88:L88"/>
    <mergeCell ref="C91:G91"/>
    <mergeCell ref="A83:D83"/>
    <mergeCell ref="D84:N84"/>
    <mergeCell ref="D85:L85"/>
    <mergeCell ref="D86:L86"/>
    <mergeCell ref="D87:L87"/>
    <mergeCell ref="D76:L76"/>
    <mergeCell ref="D77:L77"/>
    <mergeCell ref="D78:L78"/>
    <mergeCell ref="C81:G81"/>
    <mergeCell ref="A63:E63"/>
    <mergeCell ref="D68:L68"/>
    <mergeCell ref="C71:G71"/>
    <mergeCell ref="A73:D73"/>
    <mergeCell ref="D74:N74"/>
    <mergeCell ref="D75:L75"/>
    <mergeCell ref="D64:N64"/>
    <mergeCell ref="D65:L65"/>
    <mergeCell ref="D66:L66"/>
    <mergeCell ref="D67:L67"/>
    <mergeCell ref="A2:I2"/>
    <mergeCell ref="A3:C3"/>
    <mergeCell ref="A23:D23"/>
    <mergeCell ref="D18:L18"/>
    <mergeCell ref="C21:G21"/>
    <mergeCell ref="D17:L17"/>
    <mergeCell ref="A13:C13"/>
    <mergeCell ref="D28:L28"/>
    <mergeCell ref="C31:G31"/>
    <mergeCell ref="D26:L26"/>
    <mergeCell ref="D27:L27"/>
    <mergeCell ref="D24:N24"/>
    <mergeCell ref="D25:L25"/>
    <mergeCell ref="D36:L36"/>
    <mergeCell ref="D37:L37"/>
    <mergeCell ref="D34:N34"/>
    <mergeCell ref="D35:L35"/>
    <mergeCell ref="A33:C33"/>
    <mergeCell ref="D44:N44"/>
    <mergeCell ref="D45:L45"/>
    <mergeCell ref="A43:D43"/>
    <mergeCell ref="D38:L38"/>
    <mergeCell ref="C41:G41"/>
    <mergeCell ref="D55:L55"/>
    <mergeCell ref="A53:D53"/>
    <mergeCell ref="D48:L48"/>
    <mergeCell ref="C51:G51"/>
    <mergeCell ref="D46:L46"/>
    <mergeCell ref="D47:L47"/>
    <mergeCell ref="D58:L58"/>
    <mergeCell ref="C61:G61"/>
    <mergeCell ref="B1:D1"/>
    <mergeCell ref="E1:M1"/>
    <mergeCell ref="C11:G11"/>
    <mergeCell ref="D14:N14"/>
    <mergeCell ref="D15:L15"/>
    <mergeCell ref="D4:N4"/>
    <mergeCell ref="D5:L5"/>
    <mergeCell ref="D6:L6"/>
    <mergeCell ref="D7:L7"/>
    <mergeCell ref="D8:L8"/>
    <mergeCell ref="D16:L16"/>
    <mergeCell ref="D56:L56"/>
    <mergeCell ref="D57:L57"/>
    <mergeCell ref="D54:N5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
  <sheetViews>
    <sheetView topLeftCell="F1" zoomScale="85" zoomScaleNormal="85" workbookViewId="0">
      <selection activeCell="AE15" sqref="AE15"/>
    </sheetView>
  </sheetViews>
  <sheetFormatPr defaultColWidth="8" defaultRowHeight="12.75" customHeight="1" x14ac:dyDescent="0.2"/>
  <cols>
    <col min="1" max="1" width="2.7109375" customWidth="1"/>
    <col min="2" max="2" width="36" customWidth="1"/>
    <col min="3" max="3" width="7" customWidth="1"/>
    <col min="4" max="5" width="13.42578125" customWidth="1"/>
    <col min="6" max="6" width="17.7109375" customWidth="1"/>
    <col min="7" max="7" width="6.85546875" customWidth="1"/>
    <col min="8" max="10" width="7.140625" customWidth="1"/>
    <col min="11" max="11" width="4.28515625" customWidth="1"/>
    <col min="12" max="12" width="9.7109375" customWidth="1"/>
    <col min="20" max="20" width="4" customWidth="1"/>
    <col min="21" max="21" width="9.7109375" customWidth="1"/>
    <col min="22" max="22" width="4.28515625" customWidth="1"/>
    <col min="29" max="29" width="3.85546875" customWidth="1"/>
  </cols>
  <sheetData>
    <row r="1" spans="1:30" ht="15" customHeight="1" x14ac:dyDescent="0.2">
      <c r="A1" s="3"/>
      <c r="B1" s="3"/>
      <c r="C1" s="3"/>
      <c r="D1" s="480" t="s">
        <v>276</v>
      </c>
      <c r="E1" s="481"/>
      <c r="F1" s="481"/>
      <c r="G1" s="481"/>
      <c r="H1" s="481"/>
      <c r="I1" s="481"/>
      <c r="J1" s="481"/>
      <c r="K1" s="481"/>
    </row>
    <row r="2" spans="1:30" ht="12.75" customHeight="1" x14ac:dyDescent="0.2">
      <c r="A2" s="3"/>
      <c r="B2" s="482" t="s">
        <v>286</v>
      </c>
      <c r="C2" s="483"/>
      <c r="D2" s="483"/>
      <c r="E2" s="483"/>
      <c r="F2" s="483"/>
      <c r="G2" s="483"/>
      <c r="H2" s="484"/>
      <c r="I2" s="71"/>
      <c r="J2" s="71"/>
      <c r="L2" s="405" t="s">
        <v>287</v>
      </c>
      <c r="M2" s="407"/>
      <c r="N2" s="407"/>
      <c r="O2" s="407"/>
      <c r="P2" s="407"/>
      <c r="Q2" s="407"/>
      <c r="R2" s="407"/>
      <c r="S2" s="407"/>
      <c r="U2" s="405" t="s">
        <v>290</v>
      </c>
      <c r="V2" s="407"/>
      <c r="W2" s="407"/>
      <c r="X2" s="407"/>
      <c r="Y2" s="407"/>
      <c r="Z2" s="407"/>
      <c r="AA2" s="407"/>
      <c r="AB2" s="407"/>
    </row>
    <row r="3" spans="1:30" ht="12.75" customHeight="1" x14ac:dyDescent="0.2">
      <c r="A3" s="3"/>
      <c r="B3" s="159"/>
      <c r="C3" s="71"/>
      <c r="D3" s="160"/>
      <c r="E3" s="160"/>
      <c r="F3" s="160"/>
      <c r="G3" s="71"/>
      <c r="H3" s="71"/>
      <c r="I3" s="71"/>
      <c r="J3" s="71"/>
    </row>
    <row r="4" spans="1:30" ht="12.75" customHeight="1" x14ac:dyDescent="0.2">
      <c r="A4" s="3"/>
      <c r="B4" s="3"/>
      <c r="C4" s="68" t="s">
        <v>254</v>
      </c>
      <c r="D4" s="3"/>
      <c r="E4" s="3"/>
      <c r="F4" s="3"/>
      <c r="G4" s="3"/>
    </row>
    <row r="5" spans="1:30" ht="12.75" customHeight="1" x14ac:dyDescent="0.2">
      <c r="A5" s="3"/>
      <c r="B5" s="68" t="s">
        <v>30</v>
      </c>
      <c r="C5" s="3">
        <v>4</v>
      </c>
      <c r="D5" s="68" t="s">
        <v>279</v>
      </c>
      <c r="E5" s="3"/>
      <c r="F5" s="3"/>
      <c r="G5" s="3"/>
    </row>
    <row r="6" spans="1:30" ht="12.75" customHeight="1" x14ac:dyDescent="0.2">
      <c r="A6" s="3"/>
      <c r="B6" s="3"/>
      <c r="C6" s="3">
        <v>3</v>
      </c>
      <c r="D6" s="68" t="s">
        <v>277</v>
      </c>
      <c r="E6" s="3"/>
      <c r="F6" s="3"/>
      <c r="G6" s="3"/>
      <c r="L6" s="83" t="s">
        <v>105</v>
      </c>
      <c r="M6" s="59">
        <v>4</v>
      </c>
      <c r="N6" s="397" t="s">
        <v>282</v>
      </c>
      <c r="O6" s="397"/>
      <c r="P6" s="397"/>
      <c r="Q6" s="397"/>
      <c r="R6" s="397"/>
      <c r="S6" s="397"/>
      <c r="U6" s="58" t="s">
        <v>69</v>
      </c>
      <c r="V6" s="59">
        <v>4</v>
      </c>
      <c r="W6" s="476" t="s">
        <v>291</v>
      </c>
      <c r="X6" s="476"/>
      <c r="Y6" s="476"/>
      <c r="Z6" s="476"/>
      <c r="AA6" s="476"/>
      <c r="AB6" s="476"/>
    </row>
    <row r="7" spans="1:30" ht="12.75" customHeight="1" x14ac:dyDescent="0.2">
      <c r="A7" s="3"/>
      <c r="B7" s="3"/>
      <c r="C7" s="3">
        <v>2</v>
      </c>
      <c r="D7" s="68" t="s">
        <v>281</v>
      </c>
      <c r="E7" s="3"/>
      <c r="F7" s="3"/>
      <c r="G7" s="3"/>
      <c r="L7" s="83" t="s">
        <v>106</v>
      </c>
      <c r="M7" s="59">
        <v>3</v>
      </c>
      <c r="N7" s="479" t="s">
        <v>284</v>
      </c>
      <c r="O7" s="479"/>
      <c r="P7" s="479"/>
      <c r="Q7" s="479"/>
      <c r="R7" s="479"/>
      <c r="S7" s="479"/>
      <c r="U7" s="58" t="s">
        <v>71</v>
      </c>
      <c r="V7" s="59">
        <v>3</v>
      </c>
      <c r="W7" s="476" t="s">
        <v>294</v>
      </c>
      <c r="X7" s="476"/>
      <c r="Y7" s="476"/>
      <c r="Z7" s="476"/>
      <c r="AA7" s="476"/>
      <c r="AB7" s="476"/>
    </row>
    <row r="8" spans="1:30" ht="12.75" customHeight="1" x14ac:dyDescent="0.2">
      <c r="A8" s="3"/>
      <c r="B8" s="3"/>
      <c r="C8" s="119">
        <v>1</v>
      </c>
      <c r="D8" s="68" t="s">
        <v>280</v>
      </c>
      <c r="E8" s="3"/>
      <c r="F8" s="3"/>
      <c r="G8" s="3"/>
      <c r="L8" s="83" t="s">
        <v>107</v>
      </c>
      <c r="M8" s="59">
        <v>2</v>
      </c>
      <c r="N8" s="479"/>
      <c r="O8" s="479"/>
      <c r="P8" s="479"/>
      <c r="Q8" s="479"/>
      <c r="R8" s="479"/>
      <c r="S8" s="479"/>
      <c r="U8" s="58" t="s">
        <v>73</v>
      </c>
      <c r="V8" s="59">
        <v>2</v>
      </c>
      <c r="W8" s="476" t="s">
        <v>295</v>
      </c>
      <c r="X8" s="476"/>
      <c r="Y8" s="476"/>
      <c r="Z8" s="476"/>
      <c r="AA8" s="476"/>
      <c r="AB8" s="476"/>
      <c r="AC8" s="476"/>
    </row>
    <row r="9" spans="1:30" ht="12.75" customHeight="1" x14ac:dyDescent="0.2">
      <c r="A9" s="3"/>
      <c r="B9" s="3"/>
      <c r="C9" s="119">
        <v>0</v>
      </c>
      <c r="D9" s="68" t="s">
        <v>278</v>
      </c>
      <c r="E9" s="3"/>
      <c r="F9" s="3"/>
      <c r="G9" s="3"/>
      <c r="L9" s="83" t="s">
        <v>108</v>
      </c>
      <c r="M9" s="59">
        <v>1</v>
      </c>
      <c r="N9" s="397"/>
      <c r="O9" s="397"/>
      <c r="P9" s="397"/>
      <c r="Q9" s="397"/>
      <c r="R9" s="397"/>
      <c r="S9" s="397"/>
      <c r="U9" s="58" t="s">
        <v>214</v>
      </c>
      <c r="V9" s="59">
        <v>1</v>
      </c>
      <c r="W9" s="476" t="s">
        <v>292</v>
      </c>
      <c r="X9" s="476"/>
      <c r="Y9" s="476"/>
      <c r="Z9" s="476"/>
      <c r="AA9" s="476"/>
      <c r="AB9" s="476"/>
    </row>
    <row r="10" spans="1:30" ht="12.75" customHeight="1" x14ac:dyDescent="0.2">
      <c r="A10" s="3"/>
      <c r="B10" s="3"/>
      <c r="C10" s="3"/>
      <c r="D10" s="3"/>
      <c r="E10" s="3"/>
      <c r="F10" s="3"/>
      <c r="G10" s="3"/>
      <c r="L10" s="83" t="s">
        <v>109</v>
      </c>
      <c r="M10" s="59">
        <v>0</v>
      </c>
      <c r="N10" s="397" t="s">
        <v>283</v>
      </c>
      <c r="O10" s="397"/>
      <c r="P10" s="397"/>
      <c r="Q10" s="397"/>
      <c r="R10" s="397"/>
      <c r="U10" s="58" t="s">
        <v>215</v>
      </c>
      <c r="V10" s="59">
        <v>0</v>
      </c>
      <c r="W10" s="476" t="s">
        <v>293</v>
      </c>
      <c r="X10" s="476"/>
      <c r="Y10" s="476"/>
      <c r="Z10" s="476"/>
      <c r="AA10" s="476"/>
      <c r="AB10" s="476"/>
    </row>
    <row r="11" spans="1:30" ht="12.75" customHeight="1" x14ac:dyDescent="0.2">
      <c r="A11" s="3"/>
      <c r="H11" s="3"/>
      <c r="I11" s="3"/>
      <c r="J11" s="3"/>
    </row>
    <row r="12" spans="1:30" ht="12.75" customHeight="1" x14ac:dyDescent="0.2">
      <c r="A12" s="3"/>
      <c r="B12" s="1"/>
      <c r="C12" s="3" t="s">
        <v>28</v>
      </c>
      <c r="D12" s="1"/>
      <c r="E12" s="1"/>
      <c r="F12" s="1"/>
      <c r="G12" s="3"/>
      <c r="H12" s="3"/>
      <c r="I12" s="3"/>
      <c r="J12" s="3"/>
      <c r="AD12" s="50" t="s">
        <v>19</v>
      </c>
    </row>
    <row r="13" spans="1:30" ht="12.75" customHeight="1" x14ac:dyDescent="0.2">
      <c r="B13" s="161" t="s">
        <v>29</v>
      </c>
      <c r="C13" s="478" t="s">
        <v>30</v>
      </c>
      <c r="D13" s="370"/>
      <c r="E13" s="370"/>
      <c r="F13" s="371"/>
      <c r="G13" s="50" t="s">
        <v>19</v>
      </c>
      <c r="H13" s="68" t="s">
        <v>288</v>
      </c>
      <c r="I13" s="68" t="s">
        <v>79</v>
      </c>
      <c r="J13" s="68" t="s">
        <v>3</v>
      </c>
      <c r="L13" s="486" t="str">
        <f>B13</f>
        <v>Sectors</v>
      </c>
      <c r="M13" s="486"/>
      <c r="N13" s="486"/>
      <c r="O13" s="486"/>
      <c r="P13" s="50" t="s">
        <v>19</v>
      </c>
      <c r="Q13" s="68" t="s">
        <v>289</v>
      </c>
      <c r="R13" s="68" t="s">
        <v>79</v>
      </c>
      <c r="S13" s="68" t="s">
        <v>3</v>
      </c>
      <c r="U13" s="486" t="str">
        <f>L13</f>
        <v>Sectors</v>
      </c>
      <c r="V13" s="486"/>
      <c r="W13" s="486"/>
      <c r="X13" s="486"/>
      <c r="Y13" s="50" t="s">
        <v>19</v>
      </c>
      <c r="Z13" s="68" t="s">
        <v>285</v>
      </c>
      <c r="AA13" s="68" t="s">
        <v>79</v>
      </c>
      <c r="AB13" s="68" t="s">
        <v>3</v>
      </c>
      <c r="AD13" s="50" t="s">
        <v>296</v>
      </c>
    </row>
    <row r="14" spans="1:30" ht="12.75" customHeight="1" x14ac:dyDescent="0.2">
      <c r="B14" s="297" t="str">
        <f>Criteria1.1.1!D6</f>
        <v>Justice Sector</v>
      </c>
      <c r="C14" s="328" t="s">
        <v>518</v>
      </c>
      <c r="D14" s="329"/>
      <c r="E14" s="329"/>
      <c r="F14" s="330"/>
      <c r="H14" s="63">
        <v>4</v>
      </c>
      <c r="I14" s="49">
        <v>0.25</v>
      </c>
      <c r="J14" s="3">
        <f>H14*I14</f>
        <v>1</v>
      </c>
      <c r="L14" s="451" t="str">
        <f t="shared" ref="L14:L27" si="0">B14</f>
        <v>Justice Sector</v>
      </c>
      <c r="M14" s="451"/>
      <c r="N14" s="451"/>
      <c r="O14" s="451"/>
      <c r="Q14" s="63">
        <v>3</v>
      </c>
      <c r="R14" s="49">
        <v>0.25</v>
      </c>
      <c r="S14" s="3">
        <f>Q14*R14</f>
        <v>0.75</v>
      </c>
      <c r="U14" s="451" t="str">
        <f>L14</f>
        <v>Justice Sector</v>
      </c>
      <c r="V14" s="451"/>
      <c r="W14" s="451"/>
      <c r="X14" s="451"/>
      <c r="Z14" s="63">
        <v>2</v>
      </c>
      <c r="AA14" s="49">
        <v>0.5</v>
      </c>
      <c r="AB14" s="3">
        <f>Z14*AA14</f>
        <v>1</v>
      </c>
      <c r="AD14" s="164">
        <f>J14+S14+AB14</f>
        <v>2.75</v>
      </c>
    </row>
    <row r="15" spans="1:30" ht="12.75" customHeight="1" x14ac:dyDescent="0.2">
      <c r="B15" s="297" t="str">
        <f>Criteria1.1.1!D14</f>
        <v>Home Affiars</v>
      </c>
      <c r="C15" s="328" t="s">
        <v>571</v>
      </c>
      <c r="D15" s="329"/>
      <c r="E15" s="329"/>
      <c r="F15" s="330"/>
      <c r="H15" s="63">
        <v>1</v>
      </c>
      <c r="I15" s="49">
        <f>I14</f>
        <v>0.25</v>
      </c>
      <c r="J15" s="3">
        <f t="shared" ref="J15:J27" si="1">H15*I15</f>
        <v>0.25</v>
      </c>
      <c r="L15" s="451" t="str">
        <f t="shared" si="0"/>
        <v>Home Affiars</v>
      </c>
      <c r="M15" s="451"/>
      <c r="N15" s="451"/>
      <c r="O15" s="451"/>
      <c r="Q15" s="63">
        <v>4</v>
      </c>
      <c r="R15" s="49">
        <f>R14</f>
        <v>0.25</v>
      </c>
      <c r="S15" s="3">
        <f t="shared" ref="S15:S27" si="2">Q15*R15</f>
        <v>1</v>
      </c>
      <c r="U15" s="451" t="str">
        <f t="shared" ref="U15:U27" si="3">L15</f>
        <v>Home Affiars</v>
      </c>
      <c r="V15" s="451"/>
      <c r="W15" s="451"/>
      <c r="X15" s="451"/>
      <c r="Z15" s="63">
        <v>2</v>
      </c>
      <c r="AA15" s="49">
        <f>AA14</f>
        <v>0.5</v>
      </c>
      <c r="AB15" s="3">
        <f t="shared" ref="AB15:AB27" si="4">Z15*AA15</f>
        <v>1</v>
      </c>
      <c r="AD15" s="164">
        <f t="shared" ref="AD15:AD27" si="5">J15+S15+AB15</f>
        <v>2.25</v>
      </c>
    </row>
    <row r="16" spans="1:30" ht="12.75" customHeight="1" x14ac:dyDescent="0.2">
      <c r="B16" s="297" t="str">
        <f>Criteria1.1.1!D27</f>
        <v>Public Administration Reform Sector</v>
      </c>
      <c r="C16" s="328" t="s">
        <v>519</v>
      </c>
      <c r="D16" s="329"/>
      <c r="E16" s="329"/>
      <c r="F16" s="330"/>
      <c r="H16" s="63">
        <v>4</v>
      </c>
      <c r="I16" s="49">
        <f t="shared" ref="I16:I27" si="6">I15</f>
        <v>0.25</v>
      </c>
      <c r="J16" s="3">
        <f t="shared" si="1"/>
        <v>1</v>
      </c>
      <c r="L16" s="451" t="str">
        <f t="shared" si="0"/>
        <v>Public Administration Reform Sector</v>
      </c>
      <c r="M16" s="451"/>
      <c r="N16" s="451"/>
      <c r="O16" s="451"/>
      <c r="Q16" s="63">
        <v>4</v>
      </c>
      <c r="R16" s="49">
        <f t="shared" ref="R16:R25" si="7">R15</f>
        <v>0.25</v>
      </c>
      <c r="S16" s="3">
        <f t="shared" si="2"/>
        <v>1</v>
      </c>
      <c r="U16" s="451" t="str">
        <f t="shared" si="3"/>
        <v>Public Administration Reform Sector</v>
      </c>
      <c r="V16" s="451"/>
      <c r="W16" s="451"/>
      <c r="X16" s="451"/>
      <c r="Z16" s="63">
        <v>3</v>
      </c>
      <c r="AA16" s="49">
        <f t="shared" ref="AA16:AA23" si="8">AA15</f>
        <v>0.5</v>
      </c>
      <c r="AB16" s="3">
        <f t="shared" si="4"/>
        <v>1.5</v>
      </c>
      <c r="AD16" s="164">
        <f t="shared" si="5"/>
        <v>3.5</v>
      </c>
    </row>
    <row r="17" spans="2:30" ht="12.75" customHeight="1" x14ac:dyDescent="0.2">
      <c r="B17" s="297" t="str">
        <f>Criteria1.1.1!D40</f>
        <v>Social Sector</v>
      </c>
      <c r="C17" s="328" t="s">
        <v>549</v>
      </c>
      <c r="D17" s="329"/>
      <c r="E17" s="329"/>
      <c r="F17" s="330"/>
      <c r="H17" s="63">
        <v>1</v>
      </c>
      <c r="I17" s="49">
        <f t="shared" si="6"/>
        <v>0.25</v>
      </c>
      <c r="J17" s="3">
        <f t="shared" si="1"/>
        <v>0.25</v>
      </c>
      <c r="L17" s="451" t="str">
        <f t="shared" si="0"/>
        <v>Social Sector</v>
      </c>
      <c r="M17" s="451"/>
      <c r="N17" s="451"/>
      <c r="O17" s="451"/>
      <c r="Q17" s="63">
        <v>1</v>
      </c>
      <c r="R17" s="49">
        <f t="shared" si="7"/>
        <v>0.25</v>
      </c>
      <c r="S17" s="3">
        <f t="shared" si="2"/>
        <v>0.25</v>
      </c>
      <c r="U17" s="451" t="str">
        <f t="shared" si="3"/>
        <v>Social Sector</v>
      </c>
      <c r="V17" s="451"/>
      <c r="W17" s="451"/>
      <c r="X17" s="451"/>
      <c r="Z17" s="63">
        <v>1</v>
      </c>
      <c r="AA17" s="49">
        <f t="shared" si="8"/>
        <v>0.5</v>
      </c>
      <c r="AB17" s="3">
        <f t="shared" si="4"/>
        <v>0.5</v>
      </c>
      <c r="AD17" s="164">
        <f t="shared" si="5"/>
        <v>1</v>
      </c>
    </row>
    <row r="18" spans="2:30" ht="12.75" customHeight="1" x14ac:dyDescent="0.2">
      <c r="B18" s="299" t="str">
        <f>Criteria1.1.1!D55</f>
        <v>Transport</v>
      </c>
      <c r="C18" s="342" t="s">
        <v>490</v>
      </c>
      <c r="D18" s="329"/>
      <c r="E18" s="329"/>
      <c r="F18" s="330"/>
      <c r="H18" s="63">
        <v>0</v>
      </c>
      <c r="I18" s="49">
        <f t="shared" si="6"/>
        <v>0.25</v>
      </c>
      <c r="J18" s="3">
        <f t="shared" si="1"/>
        <v>0</v>
      </c>
      <c r="L18" s="451" t="str">
        <f t="shared" si="0"/>
        <v>Transport</v>
      </c>
      <c r="M18" s="451"/>
      <c r="N18" s="451"/>
      <c r="O18" s="451"/>
      <c r="Q18" s="63">
        <v>0</v>
      </c>
      <c r="R18" s="49">
        <f t="shared" si="7"/>
        <v>0.25</v>
      </c>
      <c r="S18" s="3">
        <f t="shared" si="2"/>
        <v>0</v>
      </c>
      <c r="U18" s="451" t="str">
        <f t="shared" si="3"/>
        <v>Transport</v>
      </c>
      <c r="V18" s="451"/>
      <c r="W18" s="451"/>
      <c r="X18" s="451"/>
      <c r="Z18" s="63">
        <v>1</v>
      </c>
      <c r="AA18" s="49">
        <f t="shared" si="8"/>
        <v>0.5</v>
      </c>
      <c r="AB18" s="3">
        <f t="shared" si="4"/>
        <v>0.5</v>
      </c>
      <c r="AD18" s="164">
        <f t="shared" si="5"/>
        <v>0.5</v>
      </c>
    </row>
    <row r="19" spans="2:30" ht="12.75" customHeight="1" x14ac:dyDescent="0.2">
      <c r="B19" s="312" t="str">
        <f>Criteria1.1.1!D66</f>
        <v xml:space="preserve">Environment  * THERE IS NO ENVIRONMENT STRATEGY </v>
      </c>
      <c r="C19" s="342" t="s">
        <v>490</v>
      </c>
      <c r="D19" s="329"/>
      <c r="E19" s="329"/>
      <c r="F19" s="330"/>
      <c r="H19" s="63">
        <v>0</v>
      </c>
      <c r="I19" s="49">
        <f t="shared" si="6"/>
        <v>0.25</v>
      </c>
      <c r="J19" s="3">
        <f t="shared" si="1"/>
        <v>0</v>
      </c>
      <c r="L19" s="452" t="s">
        <v>66</v>
      </c>
      <c r="M19" s="451"/>
      <c r="N19" s="451"/>
      <c r="O19" s="451"/>
      <c r="Q19" s="63">
        <v>0</v>
      </c>
      <c r="R19" s="49">
        <f t="shared" si="7"/>
        <v>0.25</v>
      </c>
      <c r="S19" s="3">
        <f t="shared" si="2"/>
        <v>0</v>
      </c>
      <c r="U19" s="451" t="str">
        <f t="shared" si="3"/>
        <v>Environment</v>
      </c>
      <c r="V19" s="451"/>
      <c r="W19" s="451"/>
      <c r="X19" s="451"/>
      <c r="Z19" s="63">
        <v>0</v>
      </c>
      <c r="AA19" s="49">
        <f t="shared" si="8"/>
        <v>0.5</v>
      </c>
      <c r="AB19" s="3">
        <f t="shared" si="4"/>
        <v>0</v>
      </c>
      <c r="AD19" s="164">
        <f t="shared" si="5"/>
        <v>0</v>
      </c>
    </row>
    <row r="20" spans="2:30" ht="12.75" customHeight="1" x14ac:dyDescent="0.2">
      <c r="B20" s="312" t="str">
        <f>Criteria1.1.1!D78</f>
        <v>Private  Sector Development Competitiveness</v>
      </c>
      <c r="C20" s="328" t="s">
        <v>533</v>
      </c>
      <c r="D20" s="329"/>
      <c r="E20" s="329"/>
      <c r="F20" s="330"/>
      <c r="H20" s="63">
        <v>0</v>
      </c>
      <c r="I20" s="49">
        <f t="shared" si="6"/>
        <v>0.25</v>
      </c>
      <c r="J20" s="3">
        <f t="shared" si="1"/>
        <v>0</v>
      </c>
      <c r="L20" s="451" t="str">
        <f t="shared" ref="L20:L23" si="9">B20</f>
        <v>Private  Sector Development Competitiveness</v>
      </c>
      <c r="M20" s="451"/>
      <c r="N20" s="451"/>
      <c r="O20" s="451"/>
      <c r="Q20" s="63">
        <v>0</v>
      </c>
      <c r="R20" s="49">
        <f t="shared" si="7"/>
        <v>0.25</v>
      </c>
      <c r="S20" s="3">
        <f t="shared" si="2"/>
        <v>0</v>
      </c>
      <c r="U20" s="451" t="str">
        <f t="shared" si="3"/>
        <v>Private  Sector Development Competitiveness</v>
      </c>
      <c r="V20" s="451"/>
      <c r="W20" s="451"/>
      <c r="X20" s="451"/>
      <c r="Z20" s="63">
        <v>0</v>
      </c>
      <c r="AA20" s="49">
        <f t="shared" si="8"/>
        <v>0.5</v>
      </c>
      <c r="AB20" s="3">
        <f t="shared" si="4"/>
        <v>0</v>
      </c>
      <c r="AD20" s="164">
        <f t="shared" si="5"/>
        <v>0</v>
      </c>
    </row>
    <row r="21" spans="2:30" ht="12.75" customHeight="1" x14ac:dyDescent="0.2">
      <c r="B21" s="163">
        <f>Criteria1.1.1!D89</f>
        <v>0</v>
      </c>
      <c r="C21" s="328" t="s">
        <v>493</v>
      </c>
      <c r="D21" s="329"/>
      <c r="E21" s="329"/>
      <c r="F21" s="330"/>
      <c r="H21" s="63">
        <v>4</v>
      </c>
      <c r="I21" s="49">
        <f t="shared" si="6"/>
        <v>0.25</v>
      </c>
      <c r="J21" s="3">
        <f>H21*I21</f>
        <v>1</v>
      </c>
      <c r="L21" s="485">
        <f t="shared" ref="L21:L22" si="10">B21</f>
        <v>0</v>
      </c>
      <c r="M21" s="485"/>
      <c r="N21" s="485"/>
      <c r="O21" s="485"/>
      <c r="Q21" s="63">
        <v>4</v>
      </c>
      <c r="R21" s="49">
        <f t="shared" si="7"/>
        <v>0.25</v>
      </c>
      <c r="S21" s="3">
        <f t="shared" si="2"/>
        <v>1</v>
      </c>
      <c r="U21" s="485">
        <f t="shared" si="3"/>
        <v>0</v>
      </c>
      <c r="V21" s="485"/>
      <c r="W21" s="485"/>
      <c r="X21" s="485"/>
      <c r="Z21" s="63">
        <v>2</v>
      </c>
      <c r="AA21" s="49">
        <f t="shared" si="8"/>
        <v>0.5</v>
      </c>
      <c r="AB21" s="3">
        <f t="shared" si="4"/>
        <v>1</v>
      </c>
      <c r="AD21" s="164">
        <f t="shared" si="5"/>
        <v>3</v>
      </c>
    </row>
    <row r="22" spans="2:30" ht="12.75" customHeight="1" x14ac:dyDescent="0.2">
      <c r="B22" s="163">
        <f>Criteria1.1.1!D104</f>
        <v>0</v>
      </c>
      <c r="C22" s="342"/>
      <c r="D22" s="329"/>
      <c r="E22" s="329"/>
      <c r="F22" s="330"/>
      <c r="H22" s="63"/>
      <c r="I22" s="49">
        <f t="shared" si="6"/>
        <v>0.25</v>
      </c>
      <c r="J22" s="3">
        <f t="shared" si="1"/>
        <v>0</v>
      </c>
      <c r="L22" s="485">
        <f t="shared" si="10"/>
        <v>0</v>
      </c>
      <c r="M22" s="485"/>
      <c r="N22" s="485"/>
      <c r="O22" s="485"/>
      <c r="Q22" s="63"/>
      <c r="R22" s="49">
        <f t="shared" si="7"/>
        <v>0.25</v>
      </c>
      <c r="S22" s="3">
        <f t="shared" si="2"/>
        <v>0</v>
      </c>
      <c r="U22" s="485">
        <f t="shared" si="3"/>
        <v>0</v>
      </c>
      <c r="V22" s="485"/>
      <c r="W22" s="485"/>
      <c r="X22" s="485"/>
      <c r="Z22" s="63"/>
      <c r="AA22" s="49">
        <f t="shared" si="8"/>
        <v>0.5</v>
      </c>
      <c r="AB22" s="3">
        <f t="shared" si="4"/>
        <v>0</v>
      </c>
      <c r="AD22" s="164">
        <f t="shared" si="5"/>
        <v>0</v>
      </c>
    </row>
    <row r="23" spans="2:30" ht="12.75" customHeight="1" x14ac:dyDescent="0.2">
      <c r="B23" s="163"/>
      <c r="C23" s="342"/>
      <c r="D23" s="329"/>
      <c r="E23" s="329"/>
      <c r="F23" s="330"/>
      <c r="H23" s="63"/>
      <c r="I23" s="49">
        <f t="shared" si="6"/>
        <v>0.25</v>
      </c>
      <c r="J23" s="3">
        <f t="shared" si="1"/>
        <v>0</v>
      </c>
      <c r="L23" s="485">
        <f t="shared" si="9"/>
        <v>0</v>
      </c>
      <c r="M23" s="485"/>
      <c r="N23" s="485"/>
      <c r="O23" s="485"/>
      <c r="Q23" s="63"/>
      <c r="R23" s="49">
        <f t="shared" si="7"/>
        <v>0.25</v>
      </c>
      <c r="S23" s="3">
        <f t="shared" si="2"/>
        <v>0</v>
      </c>
      <c r="U23" s="485">
        <f t="shared" si="3"/>
        <v>0</v>
      </c>
      <c r="V23" s="485"/>
      <c r="W23" s="485"/>
      <c r="X23" s="485"/>
      <c r="Z23" s="63"/>
      <c r="AA23" s="49">
        <f t="shared" si="8"/>
        <v>0.5</v>
      </c>
      <c r="AB23" s="3">
        <f t="shared" si="4"/>
        <v>0</v>
      </c>
      <c r="AD23" s="164">
        <f t="shared" si="5"/>
        <v>0</v>
      </c>
    </row>
    <row r="24" spans="2:30" ht="12.75" customHeight="1" x14ac:dyDescent="0.2">
      <c r="B24" s="163"/>
      <c r="C24" s="342"/>
      <c r="D24" s="329"/>
      <c r="E24" s="329"/>
      <c r="F24" s="330"/>
      <c r="H24" s="63"/>
      <c r="I24" s="49">
        <f t="shared" si="6"/>
        <v>0.25</v>
      </c>
      <c r="J24" s="3">
        <f t="shared" si="1"/>
        <v>0</v>
      </c>
      <c r="L24" s="485">
        <f t="shared" si="0"/>
        <v>0</v>
      </c>
      <c r="M24" s="485"/>
      <c r="N24" s="485"/>
      <c r="O24" s="485"/>
      <c r="Q24" s="63"/>
      <c r="R24" s="49">
        <f t="shared" si="7"/>
        <v>0.25</v>
      </c>
      <c r="S24" s="3">
        <f t="shared" si="2"/>
        <v>0</v>
      </c>
      <c r="U24" s="485">
        <f t="shared" si="3"/>
        <v>0</v>
      </c>
      <c r="V24" s="485"/>
      <c r="W24" s="485"/>
      <c r="X24" s="485"/>
      <c r="Z24" s="63"/>
      <c r="AA24" s="49">
        <f t="shared" ref="AA24:AA27" si="11">AA23</f>
        <v>0.5</v>
      </c>
      <c r="AB24" s="3">
        <f t="shared" si="4"/>
        <v>0</v>
      </c>
      <c r="AD24" s="164">
        <f t="shared" si="5"/>
        <v>0</v>
      </c>
    </row>
    <row r="25" spans="2:30" ht="12.75" hidden="1" customHeight="1" x14ac:dyDescent="0.2">
      <c r="B25" s="163"/>
      <c r="C25" s="342"/>
      <c r="D25" s="329"/>
      <c r="E25" s="329"/>
      <c r="F25" s="330"/>
      <c r="H25" s="63"/>
      <c r="I25" s="49">
        <f t="shared" si="6"/>
        <v>0.25</v>
      </c>
      <c r="J25" s="3">
        <f t="shared" si="1"/>
        <v>0</v>
      </c>
      <c r="L25" s="485">
        <f t="shared" si="0"/>
        <v>0</v>
      </c>
      <c r="M25" s="485"/>
      <c r="N25" s="485"/>
      <c r="O25" s="485"/>
      <c r="Q25" s="63"/>
      <c r="R25" s="49">
        <f t="shared" si="7"/>
        <v>0.25</v>
      </c>
      <c r="S25" s="3">
        <f t="shared" si="2"/>
        <v>0</v>
      </c>
      <c r="U25" s="485">
        <f t="shared" si="3"/>
        <v>0</v>
      </c>
      <c r="V25" s="485"/>
      <c r="W25" s="485"/>
      <c r="X25" s="485"/>
      <c r="Z25" s="63"/>
      <c r="AA25" s="49">
        <f t="shared" si="11"/>
        <v>0.5</v>
      </c>
      <c r="AB25" s="3">
        <f t="shared" si="4"/>
        <v>0</v>
      </c>
      <c r="AD25" s="164">
        <f t="shared" si="5"/>
        <v>0</v>
      </c>
    </row>
    <row r="26" spans="2:30" ht="12.75" customHeight="1" x14ac:dyDescent="0.2">
      <c r="B26" s="163"/>
      <c r="C26" s="342"/>
      <c r="D26" s="329"/>
      <c r="E26" s="329"/>
      <c r="F26" s="330"/>
      <c r="H26" s="63"/>
      <c r="I26" s="49">
        <f t="shared" si="6"/>
        <v>0.25</v>
      </c>
      <c r="J26" s="3">
        <f t="shared" si="1"/>
        <v>0</v>
      </c>
      <c r="L26" s="485">
        <f t="shared" si="0"/>
        <v>0</v>
      </c>
      <c r="M26" s="485"/>
      <c r="N26" s="485"/>
      <c r="O26" s="485"/>
      <c r="Q26" s="63"/>
      <c r="R26" s="49">
        <f t="shared" ref="R26:R27" si="12">R25</f>
        <v>0.25</v>
      </c>
      <c r="S26" s="3">
        <f t="shared" si="2"/>
        <v>0</v>
      </c>
      <c r="U26" s="485">
        <f t="shared" si="3"/>
        <v>0</v>
      </c>
      <c r="V26" s="485"/>
      <c r="W26" s="485"/>
      <c r="X26" s="485"/>
      <c r="Z26" s="63"/>
      <c r="AA26" s="49">
        <f t="shared" si="11"/>
        <v>0.5</v>
      </c>
      <c r="AB26" s="3">
        <f t="shared" si="4"/>
        <v>0</v>
      </c>
      <c r="AD26" s="164">
        <f t="shared" si="5"/>
        <v>0</v>
      </c>
    </row>
    <row r="27" spans="2:30" ht="12.75" customHeight="1" x14ac:dyDescent="0.2">
      <c r="B27" s="162" t="s">
        <v>32</v>
      </c>
      <c r="C27" s="336" t="s">
        <v>13</v>
      </c>
      <c r="D27" s="329"/>
      <c r="E27" s="329"/>
      <c r="F27" s="330"/>
      <c r="H27" s="63"/>
      <c r="I27" s="49">
        <f t="shared" si="6"/>
        <v>0.25</v>
      </c>
      <c r="J27" s="3">
        <f t="shared" si="1"/>
        <v>0</v>
      </c>
      <c r="L27" s="485" t="str">
        <f t="shared" si="0"/>
        <v>Subsector strategy n</v>
      </c>
      <c r="M27" s="485"/>
      <c r="N27" s="485"/>
      <c r="O27" s="485"/>
      <c r="Q27" s="63"/>
      <c r="R27" s="49">
        <f t="shared" si="12"/>
        <v>0.25</v>
      </c>
      <c r="S27" s="3">
        <f t="shared" si="2"/>
        <v>0</v>
      </c>
      <c r="U27" s="485" t="str">
        <f t="shared" si="3"/>
        <v>Subsector strategy n</v>
      </c>
      <c r="V27" s="485"/>
      <c r="W27" s="485"/>
      <c r="X27" s="485"/>
      <c r="Z27" s="63"/>
      <c r="AA27" s="49">
        <f t="shared" si="11"/>
        <v>0.5</v>
      </c>
      <c r="AB27" s="3">
        <f t="shared" si="4"/>
        <v>0</v>
      </c>
      <c r="AD27" s="164">
        <f t="shared" si="5"/>
        <v>0</v>
      </c>
    </row>
    <row r="28" spans="2:30" ht="12.75" customHeight="1" x14ac:dyDescent="0.2">
      <c r="C28" s="4" t="s">
        <v>33</v>
      </c>
      <c r="J28" s="3"/>
      <c r="L28" s="379"/>
      <c r="M28" s="379"/>
      <c r="N28" s="379"/>
      <c r="O28" s="379"/>
      <c r="U28" s="379"/>
      <c r="V28" s="379"/>
      <c r="W28" s="379"/>
      <c r="X28" s="379"/>
    </row>
    <row r="29" spans="2:30" ht="12.75" customHeight="1" x14ac:dyDescent="0.2">
      <c r="L29" s="379"/>
      <c r="M29" s="379"/>
      <c r="N29" s="379"/>
      <c r="O29" s="379"/>
      <c r="U29" s="379"/>
      <c r="V29" s="379"/>
      <c r="W29" s="379"/>
      <c r="X29" s="379"/>
    </row>
    <row r="30" spans="2:30" ht="12.75" customHeight="1" x14ac:dyDescent="0.2">
      <c r="L30" s="379"/>
      <c r="M30" s="379"/>
      <c r="N30" s="379"/>
      <c r="O30" s="379"/>
      <c r="U30" s="379"/>
      <c r="V30" s="379"/>
      <c r="W30" s="379"/>
      <c r="X30" s="379"/>
    </row>
  </sheetData>
  <mergeCells count="64">
    <mergeCell ref="U28:X28"/>
    <mergeCell ref="U29:X29"/>
    <mergeCell ref="U30:X30"/>
    <mergeCell ref="W7:AB7"/>
    <mergeCell ref="W8:AC8"/>
    <mergeCell ref="W10:AB10"/>
    <mergeCell ref="U23:X23"/>
    <mergeCell ref="U24:X24"/>
    <mergeCell ref="U25:X25"/>
    <mergeCell ref="U26:X26"/>
    <mergeCell ref="U27:X27"/>
    <mergeCell ref="U18:X18"/>
    <mergeCell ref="U19:X19"/>
    <mergeCell ref="U20:X20"/>
    <mergeCell ref="U21:X21"/>
    <mergeCell ref="U22:X22"/>
    <mergeCell ref="U13:X13"/>
    <mergeCell ref="U14:X14"/>
    <mergeCell ref="U15:X15"/>
    <mergeCell ref="U16:X16"/>
    <mergeCell ref="U17:X17"/>
    <mergeCell ref="U2:AB2"/>
    <mergeCell ref="W6:AB6"/>
    <mergeCell ref="W9:AB9"/>
    <mergeCell ref="C25:F25"/>
    <mergeCell ref="C26:F26"/>
    <mergeCell ref="L21:O21"/>
    <mergeCell ref="L22:O22"/>
    <mergeCell ref="L2:S2"/>
    <mergeCell ref="L18:O18"/>
    <mergeCell ref="L19:O19"/>
    <mergeCell ref="L13:O13"/>
    <mergeCell ref="L14:O14"/>
    <mergeCell ref="L15:O15"/>
    <mergeCell ref="L16:O16"/>
    <mergeCell ref="L17:O17"/>
    <mergeCell ref="N6:S6"/>
    <mergeCell ref="L27:O27"/>
    <mergeCell ref="L28:O28"/>
    <mergeCell ref="L29:O29"/>
    <mergeCell ref="L30:O30"/>
    <mergeCell ref="L20:O20"/>
    <mergeCell ref="L23:O23"/>
    <mergeCell ref="L24:O24"/>
    <mergeCell ref="L25:O25"/>
    <mergeCell ref="L26:O26"/>
    <mergeCell ref="N9:S9"/>
    <mergeCell ref="N10:R10"/>
    <mergeCell ref="N7:S8"/>
    <mergeCell ref="D1:K1"/>
    <mergeCell ref="B2:H2"/>
    <mergeCell ref="C18:F18"/>
    <mergeCell ref="C27:F27"/>
    <mergeCell ref="C13:F13"/>
    <mergeCell ref="C14:F14"/>
    <mergeCell ref="C15:F15"/>
    <mergeCell ref="C16:F16"/>
    <mergeCell ref="C17:F17"/>
    <mergeCell ref="C19:F19"/>
    <mergeCell ref="C20:F20"/>
    <mergeCell ref="C21:F21"/>
    <mergeCell ref="C22:F22"/>
    <mergeCell ref="C23:F23"/>
    <mergeCell ref="C24:F2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1"/>
  <sheetViews>
    <sheetView topLeftCell="O1" zoomScale="85" zoomScaleNormal="85" workbookViewId="0">
      <selection activeCell="AK21" sqref="AK21"/>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1" width="6.5703125" style="114" customWidth="1"/>
    <col min="12" max="12" width="4.140625" customWidth="1"/>
    <col min="14" max="14" width="5.5703125" customWidth="1"/>
    <col min="20" max="20" width="12" customWidth="1"/>
    <col min="21" max="21" width="10.7109375" customWidth="1"/>
    <col min="22" max="22" width="9.140625" style="114"/>
    <col min="23" max="23" width="4.28515625" customWidth="1"/>
    <col min="33" max="33" width="9.140625" style="114"/>
    <col min="34" max="34" width="4.28515625" customWidth="1"/>
  </cols>
  <sheetData>
    <row r="1" spans="1:37" ht="18" customHeight="1" x14ac:dyDescent="0.2">
      <c r="F1" s="406" t="s">
        <v>297</v>
      </c>
      <c r="G1" s="406"/>
      <c r="H1" s="406"/>
      <c r="I1" s="406"/>
      <c r="J1" s="406"/>
      <c r="K1" s="406"/>
      <c r="L1" s="406"/>
      <c r="M1" s="487" t="s">
        <v>298</v>
      </c>
      <c r="N1" s="412"/>
      <c r="O1" s="412"/>
      <c r="P1" s="412"/>
      <c r="Q1" s="412"/>
      <c r="R1" s="412"/>
      <c r="S1" s="412"/>
    </row>
    <row r="2" spans="1:37" ht="18" customHeight="1" x14ac:dyDescent="0.2">
      <c r="A2" s="405" t="s">
        <v>312</v>
      </c>
      <c r="B2" s="407"/>
      <c r="C2" s="407"/>
      <c r="D2" s="407"/>
      <c r="E2" s="407"/>
      <c r="F2" s="407"/>
      <c r="G2" s="407"/>
      <c r="H2" s="407"/>
      <c r="I2" s="407"/>
      <c r="J2" s="73"/>
      <c r="K2" s="116"/>
      <c r="L2" s="110"/>
      <c r="M2" s="405" t="s">
        <v>315</v>
      </c>
      <c r="N2" s="405"/>
      <c r="O2" s="405"/>
      <c r="P2" s="405"/>
      <c r="Q2" s="405"/>
      <c r="R2" s="405"/>
      <c r="S2" s="405"/>
      <c r="T2" s="405"/>
      <c r="U2" s="405"/>
      <c r="X2" s="405" t="s">
        <v>308</v>
      </c>
      <c r="Y2" s="405"/>
      <c r="Z2" s="405"/>
      <c r="AA2" s="405"/>
      <c r="AB2" s="405"/>
      <c r="AC2" s="405"/>
      <c r="AD2" s="405"/>
      <c r="AE2" s="405"/>
      <c r="AF2" s="405"/>
    </row>
    <row r="3" spans="1:37" ht="18" customHeight="1" x14ac:dyDescent="0.2">
      <c r="A3" s="398" t="str">
        <f>Criteria1.1.1!D6</f>
        <v>Justice Sector</v>
      </c>
      <c r="B3" s="386"/>
      <c r="C3" s="386"/>
      <c r="D3" s="73"/>
      <c r="E3" s="73"/>
      <c r="F3" s="73"/>
      <c r="G3" s="73"/>
      <c r="H3" s="73"/>
      <c r="I3" s="73"/>
      <c r="J3" s="73"/>
      <c r="K3" s="116"/>
      <c r="L3" s="110"/>
      <c r="M3" s="72"/>
      <c r="N3" s="72" t="s">
        <v>19</v>
      </c>
      <c r="O3" s="72"/>
      <c r="P3" s="416"/>
      <c r="Q3" s="416"/>
      <c r="R3" s="416"/>
      <c r="S3" s="416"/>
      <c r="T3" s="72"/>
      <c r="U3" s="72"/>
      <c r="X3" s="72"/>
      <c r="Y3" s="72" t="s">
        <v>19</v>
      </c>
      <c r="Z3" s="72"/>
      <c r="AA3" s="416"/>
      <c r="AB3" s="416"/>
      <c r="AC3" s="416"/>
      <c r="AD3" s="416"/>
      <c r="AE3" s="72"/>
      <c r="AF3" s="72"/>
    </row>
    <row r="4" spans="1:37" ht="18" customHeight="1" x14ac:dyDescent="0.2">
      <c r="A4" s="50"/>
      <c r="B4" s="83" t="s">
        <v>105</v>
      </c>
      <c r="C4" s="59">
        <v>4</v>
      </c>
      <c r="D4" s="476" t="s">
        <v>459</v>
      </c>
      <c r="E4" s="476"/>
      <c r="F4" s="476"/>
      <c r="G4" s="476"/>
      <c r="H4" s="476"/>
      <c r="I4" s="476"/>
      <c r="J4" s="110"/>
      <c r="K4" s="117"/>
      <c r="L4" s="110"/>
      <c r="M4" s="59" t="s">
        <v>69</v>
      </c>
      <c r="N4" s="59">
        <v>4</v>
      </c>
      <c r="O4" s="476" t="s">
        <v>318</v>
      </c>
      <c r="P4" s="476"/>
      <c r="Q4" s="476"/>
      <c r="R4" s="476"/>
      <c r="S4" s="476"/>
      <c r="T4" s="476"/>
      <c r="U4" s="476"/>
      <c r="X4" s="58" t="s">
        <v>69</v>
      </c>
      <c r="Y4" s="59">
        <v>4</v>
      </c>
      <c r="Z4" s="397" t="s">
        <v>303</v>
      </c>
      <c r="AA4" s="397"/>
      <c r="AB4" s="397"/>
      <c r="AC4" s="397"/>
      <c r="AD4" s="397"/>
      <c r="AE4" s="397"/>
      <c r="AF4" s="397"/>
    </row>
    <row r="5" spans="1:37" ht="18" customHeight="1" x14ac:dyDescent="0.2">
      <c r="B5" s="83" t="s">
        <v>106</v>
      </c>
      <c r="C5" s="59">
        <v>3</v>
      </c>
      <c r="D5" s="476" t="s">
        <v>460</v>
      </c>
      <c r="E5" s="476" t="s">
        <v>299</v>
      </c>
      <c r="F5" s="476" t="s">
        <v>299</v>
      </c>
      <c r="G5" s="476" t="s">
        <v>299</v>
      </c>
      <c r="H5" s="476" t="s">
        <v>299</v>
      </c>
      <c r="I5" s="476" t="s">
        <v>299</v>
      </c>
      <c r="J5" s="110"/>
      <c r="K5" s="117"/>
      <c r="L5" s="110"/>
      <c r="M5" s="59" t="s">
        <v>71</v>
      </c>
      <c r="N5" s="59">
        <v>3</v>
      </c>
      <c r="O5" s="476" t="s">
        <v>317</v>
      </c>
      <c r="P5" s="476"/>
      <c r="Q5" s="476"/>
      <c r="R5" s="476"/>
      <c r="S5" s="476"/>
      <c r="T5" s="476"/>
      <c r="U5" s="476"/>
      <c r="X5" s="58" t="s">
        <v>71</v>
      </c>
      <c r="Y5" s="59">
        <v>3</v>
      </c>
      <c r="Z5" s="397" t="s">
        <v>304</v>
      </c>
      <c r="AA5" s="397" t="s">
        <v>304</v>
      </c>
      <c r="AB5" s="397" t="s">
        <v>304</v>
      </c>
      <c r="AC5" s="397" t="s">
        <v>304</v>
      </c>
      <c r="AD5" s="397" t="s">
        <v>304</v>
      </c>
      <c r="AE5" s="397" t="s">
        <v>304</v>
      </c>
      <c r="AF5" s="397"/>
    </row>
    <row r="6" spans="1:37" x14ac:dyDescent="0.2">
      <c r="B6" s="83" t="s">
        <v>107</v>
      </c>
      <c r="C6" s="59">
        <v>2</v>
      </c>
      <c r="D6" s="476" t="s">
        <v>461</v>
      </c>
      <c r="E6" s="476" t="s">
        <v>300</v>
      </c>
      <c r="F6" s="476" t="s">
        <v>300</v>
      </c>
      <c r="G6" s="476" t="s">
        <v>300</v>
      </c>
      <c r="H6" s="476" t="s">
        <v>300</v>
      </c>
      <c r="I6" s="476" t="s">
        <v>300</v>
      </c>
      <c r="M6" s="59" t="s">
        <v>73</v>
      </c>
      <c r="N6" s="59">
        <v>2</v>
      </c>
      <c r="O6" s="476" t="s">
        <v>320</v>
      </c>
      <c r="P6" s="476"/>
      <c r="Q6" s="476"/>
      <c r="R6" s="476"/>
      <c r="S6" s="476"/>
      <c r="T6" s="476"/>
      <c r="U6" s="476"/>
      <c r="X6" s="58" t="s">
        <v>73</v>
      </c>
      <c r="Y6" s="59">
        <v>2</v>
      </c>
      <c r="Z6" s="397" t="s">
        <v>305</v>
      </c>
      <c r="AA6" s="397" t="s">
        <v>305</v>
      </c>
      <c r="AB6" s="397" t="s">
        <v>305</v>
      </c>
      <c r="AC6" s="397" t="s">
        <v>305</v>
      </c>
      <c r="AD6" s="397" t="s">
        <v>305</v>
      </c>
      <c r="AE6" s="397" t="s">
        <v>305</v>
      </c>
      <c r="AF6" s="397"/>
    </row>
    <row r="7" spans="1:37" x14ac:dyDescent="0.2">
      <c r="B7" s="83" t="s">
        <v>108</v>
      </c>
      <c r="C7" s="59">
        <v>1</v>
      </c>
      <c r="D7" s="476" t="s">
        <v>462</v>
      </c>
      <c r="E7" s="476" t="s">
        <v>301</v>
      </c>
      <c r="F7" s="476" t="s">
        <v>301</v>
      </c>
      <c r="G7" s="476" t="s">
        <v>301</v>
      </c>
      <c r="H7" s="476" t="s">
        <v>301</v>
      </c>
      <c r="I7" s="476" t="s">
        <v>301</v>
      </c>
      <c r="M7" s="59" t="s">
        <v>214</v>
      </c>
      <c r="N7" s="59">
        <v>1</v>
      </c>
      <c r="O7" s="476" t="s">
        <v>319</v>
      </c>
      <c r="P7" s="476"/>
      <c r="Q7" s="476"/>
      <c r="R7" s="476"/>
      <c r="S7" s="476"/>
      <c r="T7" s="476"/>
      <c r="U7" s="476"/>
      <c r="X7" s="58" t="s">
        <v>214</v>
      </c>
      <c r="Y7" s="59">
        <v>1</v>
      </c>
      <c r="Z7" s="397" t="s">
        <v>306</v>
      </c>
      <c r="AA7" s="397" t="s">
        <v>306</v>
      </c>
      <c r="AB7" s="397" t="s">
        <v>306</v>
      </c>
      <c r="AC7" s="397" t="s">
        <v>306</v>
      </c>
      <c r="AD7" s="397" t="s">
        <v>306</v>
      </c>
      <c r="AE7" s="397" t="s">
        <v>306</v>
      </c>
      <c r="AF7" s="397"/>
    </row>
    <row r="8" spans="1:37" ht="12.75" customHeight="1" x14ac:dyDescent="0.2">
      <c r="B8" s="83" t="s">
        <v>109</v>
      </c>
      <c r="C8" s="59">
        <v>0</v>
      </c>
      <c r="D8" s="476" t="s">
        <v>463</v>
      </c>
      <c r="E8" s="476" t="s">
        <v>302</v>
      </c>
      <c r="F8" s="476" t="s">
        <v>302</v>
      </c>
      <c r="G8" s="476" t="s">
        <v>302</v>
      </c>
      <c r="H8" s="476" t="s">
        <v>302</v>
      </c>
      <c r="I8" s="476" t="s">
        <v>302</v>
      </c>
      <c r="M8" t="s">
        <v>215</v>
      </c>
      <c r="N8" s="157">
        <v>0</v>
      </c>
      <c r="O8" s="476" t="s">
        <v>316</v>
      </c>
      <c r="P8" s="476"/>
      <c r="Q8" s="476"/>
      <c r="R8" s="476"/>
      <c r="S8" s="476"/>
      <c r="T8" s="476"/>
      <c r="U8" s="168"/>
      <c r="X8" s="58" t="s">
        <v>215</v>
      </c>
      <c r="Y8" s="59">
        <v>0</v>
      </c>
      <c r="Z8" s="397" t="s">
        <v>307</v>
      </c>
      <c r="AA8" s="397" t="s">
        <v>307</v>
      </c>
      <c r="AB8" s="397" t="s">
        <v>307</v>
      </c>
      <c r="AC8" s="397" t="s">
        <v>307</v>
      </c>
      <c r="AD8" s="397" t="s">
        <v>307</v>
      </c>
      <c r="AE8" s="397" t="s">
        <v>307</v>
      </c>
      <c r="AF8" s="397"/>
    </row>
    <row r="9" spans="1:37" ht="42.75" customHeight="1" x14ac:dyDescent="0.2"/>
    <row r="10" spans="1:37" ht="25.5" x14ac:dyDescent="0.2">
      <c r="A10" s="50" t="s">
        <v>123</v>
      </c>
      <c r="B10" s="86" t="s">
        <v>313</v>
      </c>
      <c r="C10" s="58" t="s">
        <v>464</v>
      </c>
      <c r="G10" s="50"/>
      <c r="I10" s="90" t="str">
        <f>B10</f>
        <v>1.8.1.1</v>
      </c>
      <c r="J10" s="50" t="s">
        <v>79</v>
      </c>
      <c r="K10" s="115" t="s">
        <v>3</v>
      </c>
      <c r="M10" s="50" t="s">
        <v>123</v>
      </c>
      <c r="N10" s="50" t="s">
        <v>314</v>
      </c>
      <c r="O10" s="89" t="s">
        <v>311</v>
      </c>
      <c r="S10" t="s">
        <v>19</v>
      </c>
      <c r="T10" s="90" t="str">
        <f>N10</f>
        <v>1.8.1.2</v>
      </c>
      <c r="U10" s="50" t="s">
        <v>79</v>
      </c>
      <c r="V10" s="115" t="s">
        <v>3</v>
      </c>
      <c r="X10" s="50" t="s">
        <v>123</v>
      </c>
      <c r="Y10" s="50" t="s">
        <v>310</v>
      </c>
      <c r="Z10" s="58" t="s">
        <v>309</v>
      </c>
      <c r="AD10" t="s">
        <v>19</v>
      </c>
      <c r="AE10" s="90" t="s">
        <v>310</v>
      </c>
      <c r="AF10" s="50" t="s">
        <v>79</v>
      </c>
      <c r="AG10" s="115" t="s">
        <v>3</v>
      </c>
    </row>
    <row r="11" spans="1:37" x14ac:dyDescent="0.2">
      <c r="G11" s="50"/>
      <c r="I11" s="62">
        <v>4</v>
      </c>
      <c r="J11" s="81">
        <v>0.25</v>
      </c>
      <c r="K11" s="114">
        <f>I11*J11</f>
        <v>1</v>
      </c>
      <c r="O11" s="89"/>
      <c r="T11" s="62">
        <v>4</v>
      </c>
      <c r="U11" s="81">
        <v>0.5</v>
      </c>
      <c r="V11" s="114">
        <f>T11*U11</f>
        <v>2</v>
      </c>
      <c r="Z11" s="89"/>
      <c r="AE11" s="62">
        <v>2</v>
      </c>
      <c r="AF11" s="81">
        <v>0.25</v>
      </c>
      <c r="AG11" s="114">
        <f>AE11*AF11</f>
        <v>0.5</v>
      </c>
      <c r="AI11" s="357" t="s">
        <v>321</v>
      </c>
      <c r="AJ11" s="379"/>
      <c r="AK11" s="101">
        <f>K11+V11+AG11</f>
        <v>3.5</v>
      </c>
    </row>
    <row r="13" spans="1:37" ht="18" customHeight="1" x14ac:dyDescent="0.2">
      <c r="A13" s="398" t="str">
        <f>Criteria1.1.1!D14</f>
        <v>Home Affiars</v>
      </c>
      <c r="B13" s="386"/>
      <c r="C13" s="386"/>
      <c r="D13" s="73"/>
      <c r="E13" s="73"/>
      <c r="F13" s="73"/>
      <c r="G13" s="73"/>
      <c r="H13" s="73"/>
      <c r="I13" s="73"/>
      <c r="J13" s="73"/>
      <c r="K13" s="116"/>
      <c r="L13" s="158"/>
      <c r="M13" s="72"/>
      <c r="N13" s="72" t="s">
        <v>19</v>
      </c>
      <c r="O13" s="72"/>
      <c r="P13" s="416"/>
      <c r="Q13" s="416"/>
      <c r="R13" s="416"/>
      <c r="S13" s="416"/>
      <c r="T13" s="72"/>
      <c r="U13" s="72"/>
      <c r="X13" s="72"/>
      <c r="Y13" s="72" t="s">
        <v>19</v>
      </c>
      <c r="Z13" s="72"/>
      <c r="AA13" s="416"/>
      <c r="AB13" s="416"/>
      <c r="AC13" s="416"/>
      <c r="AD13" s="416"/>
      <c r="AE13" s="72"/>
      <c r="AF13" s="72"/>
    </row>
    <row r="14" spans="1:37" ht="18" customHeight="1" x14ac:dyDescent="0.2">
      <c r="A14" s="50"/>
      <c r="B14" s="83" t="s">
        <v>105</v>
      </c>
      <c r="C14" s="59">
        <v>4</v>
      </c>
      <c r="D14" s="476" t="s">
        <v>459</v>
      </c>
      <c r="E14" s="476"/>
      <c r="F14" s="476"/>
      <c r="G14" s="476"/>
      <c r="H14" s="476"/>
      <c r="I14" s="476"/>
      <c r="J14" s="158"/>
      <c r="K14" s="117"/>
      <c r="L14" s="158"/>
      <c r="M14" s="59" t="s">
        <v>69</v>
      </c>
      <c r="N14" s="59">
        <v>4</v>
      </c>
      <c r="O14" s="476" t="s">
        <v>318</v>
      </c>
      <c r="P14" s="476"/>
      <c r="Q14" s="476"/>
      <c r="R14" s="476"/>
      <c r="S14" s="476"/>
      <c r="T14" s="476"/>
      <c r="U14" s="476"/>
      <c r="X14" s="58" t="s">
        <v>69</v>
      </c>
      <c r="Y14" s="59">
        <v>4</v>
      </c>
      <c r="Z14" s="397" t="s">
        <v>303</v>
      </c>
      <c r="AA14" s="397"/>
      <c r="AB14" s="397"/>
      <c r="AC14" s="397"/>
      <c r="AD14" s="397"/>
      <c r="AE14" s="397"/>
      <c r="AF14" s="397"/>
    </row>
    <row r="15" spans="1:37" ht="18" customHeight="1" x14ac:dyDescent="0.2">
      <c r="B15" s="83" t="s">
        <v>106</v>
      </c>
      <c r="C15" s="59">
        <v>3</v>
      </c>
      <c r="D15" s="476" t="s">
        <v>460</v>
      </c>
      <c r="E15" s="476" t="s">
        <v>299</v>
      </c>
      <c r="F15" s="476" t="s">
        <v>299</v>
      </c>
      <c r="G15" s="476" t="s">
        <v>299</v>
      </c>
      <c r="H15" s="476" t="s">
        <v>299</v>
      </c>
      <c r="I15" s="476" t="s">
        <v>299</v>
      </c>
      <c r="J15" s="158"/>
      <c r="K15" s="117"/>
      <c r="L15" s="158"/>
      <c r="M15" s="59" t="s">
        <v>71</v>
      </c>
      <c r="N15" s="59">
        <v>3</v>
      </c>
      <c r="O15" s="476" t="s">
        <v>317</v>
      </c>
      <c r="P15" s="476"/>
      <c r="Q15" s="476"/>
      <c r="R15" s="476"/>
      <c r="S15" s="476"/>
      <c r="T15" s="476"/>
      <c r="U15" s="476"/>
      <c r="X15" s="58" t="s">
        <v>71</v>
      </c>
      <c r="Y15" s="59">
        <v>3</v>
      </c>
      <c r="Z15" s="397" t="s">
        <v>304</v>
      </c>
      <c r="AA15" s="397" t="s">
        <v>304</v>
      </c>
      <c r="AB15" s="397" t="s">
        <v>304</v>
      </c>
      <c r="AC15" s="397" t="s">
        <v>304</v>
      </c>
      <c r="AD15" s="397" t="s">
        <v>304</v>
      </c>
      <c r="AE15" s="397" t="s">
        <v>304</v>
      </c>
      <c r="AF15" s="397"/>
    </row>
    <row r="16" spans="1:37" x14ac:dyDescent="0.2">
      <c r="B16" s="83" t="s">
        <v>107</v>
      </c>
      <c r="C16" s="59">
        <v>2</v>
      </c>
      <c r="D16" s="476" t="s">
        <v>461</v>
      </c>
      <c r="E16" s="476" t="s">
        <v>300</v>
      </c>
      <c r="F16" s="476" t="s">
        <v>300</v>
      </c>
      <c r="G16" s="476" t="s">
        <v>300</v>
      </c>
      <c r="H16" s="476" t="s">
        <v>300</v>
      </c>
      <c r="I16" s="476" t="s">
        <v>300</v>
      </c>
      <c r="M16" s="59" t="s">
        <v>73</v>
      </c>
      <c r="N16" s="59">
        <v>2</v>
      </c>
      <c r="O16" s="476" t="s">
        <v>320</v>
      </c>
      <c r="P16" s="476"/>
      <c r="Q16" s="476"/>
      <c r="R16" s="476"/>
      <c r="S16" s="476"/>
      <c r="T16" s="476"/>
      <c r="U16" s="476"/>
      <c r="X16" s="58" t="s">
        <v>73</v>
      </c>
      <c r="Y16" s="59">
        <v>2</v>
      </c>
      <c r="Z16" s="397" t="s">
        <v>305</v>
      </c>
      <c r="AA16" s="397" t="s">
        <v>305</v>
      </c>
      <c r="AB16" s="397" t="s">
        <v>305</v>
      </c>
      <c r="AC16" s="397" t="s">
        <v>305</v>
      </c>
      <c r="AD16" s="397" t="s">
        <v>305</v>
      </c>
      <c r="AE16" s="397" t="s">
        <v>305</v>
      </c>
      <c r="AF16" s="397"/>
    </row>
    <row r="17" spans="1:37" x14ac:dyDescent="0.2">
      <c r="B17" s="83" t="s">
        <v>108</v>
      </c>
      <c r="C17" s="59">
        <v>1</v>
      </c>
      <c r="D17" s="476" t="s">
        <v>462</v>
      </c>
      <c r="E17" s="476" t="s">
        <v>301</v>
      </c>
      <c r="F17" s="476" t="s">
        <v>301</v>
      </c>
      <c r="G17" s="476" t="s">
        <v>301</v>
      </c>
      <c r="H17" s="476" t="s">
        <v>301</v>
      </c>
      <c r="I17" s="476" t="s">
        <v>301</v>
      </c>
      <c r="M17" s="59" t="s">
        <v>214</v>
      </c>
      <c r="N17" s="59">
        <v>1</v>
      </c>
      <c r="O17" s="476" t="s">
        <v>319</v>
      </c>
      <c r="P17" s="476"/>
      <c r="Q17" s="476"/>
      <c r="R17" s="476"/>
      <c r="S17" s="476"/>
      <c r="T17" s="476"/>
      <c r="U17" s="476"/>
      <c r="X17" s="58" t="s">
        <v>214</v>
      </c>
      <c r="Y17" s="59">
        <v>1</v>
      </c>
      <c r="Z17" s="397" t="s">
        <v>306</v>
      </c>
      <c r="AA17" s="397" t="s">
        <v>306</v>
      </c>
      <c r="AB17" s="397" t="s">
        <v>306</v>
      </c>
      <c r="AC17" s="397" t="s">
        <v>306</v>
      </c>
      <c r="AD17" s="397" t="s">
        <v>306</v>
      </c>
      <c r="AE17" s="397" t="s">
        <v>306</v>
      </c>
      <c r="AF17" s="397"/>
    </row>
    <row r="18" spans="1:37" ht="12.75" customHeight="1" x14ac:dyDescent="0.2">
      <c r="B18" s="83" t="s">
        <v>109</v>
      </c>
      <c r="C18" s="59">
        <v>0</v>
      </c>
      <c r="D18" s="476" t="s">
        <v>463</v>
      </c>
      <c r="E18" s="476" t="s">
        <v>302</v>
      </c>
      <c r="F18" s="476" t="s">
        <v>302</v>
      </c>
      <c r="G18" s="476" t="s">
        <v>302</v>
      </c>
      <c r="H18" s="476" t="s">
        <v>302</v>
      </c>
      <c r="I18" s="476" t="s">
        <v>302</v>
      </c>
      <c r="M18" t="s">
        <v>215</v>
      </c>
      <c r="N18" s="157">
        <v>0</v>
      </c>
      <c r="O18" s="476" t="s">
        <v>316</v>
      </c>
      <c r="P18" s="476"/>
      <c r="Q18" s="476"/>
      <c r="R18" s="476"/>
      <c r="S18" s="476"/>
      <c r="T18" s="476"/>
      <c r="U18" s="168"/>
      <c r="X18" s="58" t="s">
        <v>215</v>
      </c>
      <c r="Y18" s="59">
        <v>0</v>
      </c>
      <c r="Z18" s="397" t="s">
        <v>307</v>
      </c>
      <c r="AA18" s="397" t="s">
        <v>307</v>
      </c>
      <c r="AB18" s="397" t="s">
        <v>307</v>
      </c>
      <c r="AC18" s="397" t="s">
        <v>307</v>
      </c>
      <c r="AD18" s="397" t="s">
        <v>307</v>
      </c>
      <c r="AE18" s="397" t="s">
        <v>307</v>
      </c>
      <c r="AF18" s="397"/>
    </row>
    <row r="19" spans="1:37" ht="42.75" customHeight="1" x14ac:dyDescent="0.2">
      <c r="Q19">
        <v>1</v>
      </c>
    </row>
    <row r="20" spans="1:37" ht="25.5" x14ac:dyDescent="0.2">
      <c r="A20" s="50" t="s">
        <v>123</v>
      </c>
      <c r="B20" s="86" t="s">
        <v>313</v>
      </c>
      <c r="C20" s="58" t="s">
        <v>464</v>
      </c>
      <c r="G20" s="50"/>
      <c r="I20" s="90" t="str">
        <f>B20</f>
        <v>1.8.1.1</v>
      </c>
      <c r="J20" s="50" t="s">
        <v>79</v>
      </c>
      <c r="K20" s="115" t="s">
        <v>3</v>
      </c>
      <c r="M20" s="50" t="s">
        <v>123</v>
      </c>
      <c r="N20" s="50" t="s">
        <v>314</v>
      </c>
      <c r="O20" s="89" t="s">
        <v>311</v>
      </c>
      <c r="S20" t="s">
        <v>19</v>
      </c>
      <c r="T20" s="90" t="str">
        <f>N20</f>
        <v>1.8.1.2</v>
      </c>
      <c r="U20" s="50" t="s">
        <v>79</v>
      </c>
      <c r="V20" s="115" t="s">
        <v>3</v>
      </c>
      <c r="X20" s="50" t="s">
        <v>123</v>
      </c>
      <c r="Y20" s="50" t="s">
        <v>310</v>
      </c>
      <c r="Z20" s="58" t="s">
        <v>309</v>
      </c>
      <c r="AD20" t="s">
        <v>19</v>
      </c>
      <c r="AE20" s="90" t="s">
        <v>310</v>
      </c>
      <c r="AF20" s="50" t="s">
        <v>79</v>
      </c>
      <c r="AG20" s="115" t="s">
        <v>3</v>
      </c>
    </row>
    <row r="21" spans="1:37" x14ac:dyDescent="0.2">
      <c r="G21" s="50"/>
      <c r="I21" s="62">
        <v>2</v>
      </c>
      <c r="J21" s="81">
        <v>0.25</v>
      </c>
      <c r="K21" s="114">
        <f>I21*J21</f>
        <v>0.5</v>
      </c>
      <c r="O21" s="89"/>
      <c r="T21" s="62">
        <v>0</v>
      </c>
      <c r="U21" s="81">
        <v>0.5</v>
      </c>
      <c r="V21" s="114">
        <f>T21*U21</f>
        <v>0</v>
      </c>
      <c r="Z21" s="89"/>
      <c r="AE21" s="62">
        <v>1</v>
      </c>
      <c r="AF21" s="81">
        <v>0.25</v>
      </c>
      <c r="AG21" s="114">
        <f>AE21*AF21</f>
        <v>0.25</v>
      </c>
      <c r="AI21" s="357" t="s">
        <v>321</v>
      </c>
      <c r="AJ21" s="379"/>
      <c r="AK21" s="101">
        <f>K21+V21+AG21</f>
        <v>0.75</v>
      </c>
    </row>
    <row r="23" spans="1:37" ht="18" customHeight="1" x14ac:dyDescent="0.2">
      <c r="A23" s="413" t="str">
        <f>Criteria1.1.1!D27</f>
        <v>Public Administration Reform Sector</v>
      </c>
      <c r="B23" s="411"/>
      <c r="C23" s="411"/>
      <c r="D23" s="411"/>
      <c r="E23" s="73"/>
      <c r="F23" s="73"/>
      <c r="G23" s="73"/>
      <c r="H23" s="73"/>
      <c r="I23" s="73"/>
      <c r="J23" s="73"/>
      <c r="K23" s="116"/>
      <c r="L23" s="158"/>
      <c r="M23" s="72"/>
      <c r="N23" s="72" t="s">
        <v>19</v>
      </c>
      <c r="O23" s="72"/>
      <c r="P23" s="416"/>
      <c r="Q23" s="416"/>
      <c r="R23" s="416"/>
      <c r="S23" s="416"/>
      <c r="T23" s="72"/>
      <c r="U23" s="72"/>
      <c r="X23" s="72"/>
      <c r="Y23" s="72" t="s">
        <v>19</v>
      </c>
      <c r="Z23" s="72"/>
      <c r="AA23" s="416"/>
      <c r="AB23" s="416"/>
      <c r="AC23" s="416"/>
      <c r="AD23" s="416"/>
      <c r="AE23" s="72"/>
      <c r="AF23" s="72"/>
    </row>
    <row r="24" spans="1:37" ht="18" customHeight="1" x14ac:dyDescent="0.2">
      <c r="A24" s="50"/>
      <c r="B24" s="83" t="s">
        <v>105</v>
      </c>
      <c r="C24" s="59">
        <v>4</v>
      </c>
      <c r="D24" s="476" t="s">
        <v>459</v>
      </c>
      <c r="E24" s="476"/>
      <c r="F24" s="476"/>
      <c r="G24" s="476"/>
      <c r="H24" s="476"/>
      <c r="I24" s="476"/>
      <c r="J24" s="158"/>
      <c r="K24" s="117"/>
      <c r="L24" s="158"/>
      <c r="M24" s="59" t="s">
        <v>69</v>
      </c>
      <c r="N24" s="59">
        <v>4</v>
      </c>
      <c r="O24" s="476" t="s">
        <v>318</v>
      </c>
      <c r="P24" s="476"/>
      <c r="Q24" s="476"/>
      <c r="R24" s="476"/>
      <c r="S24" s="476"/>
      <c r="T24" s="476"/>
      <c r="U24" s="476"/>
      <c r="X24" s="58" t="s">
        <v>69</v>
      </c>
      <c r="Y24" s="59">
        <v>4</v>
      </c>
      <c r="Z24" s="397" t="s">
        <v>303</v>
      </c>
      <c r="AA24" s="397"/>
      <c r="AB24" s="397"/>
      <c r="AC24" s="397"/>
      <c r="AD24" s="397"/>
      <c r="AE24" s="397"/>
      <c r="AF24" s="397"/>
    </row>
    <row r="25" spans="1:37" ht="18" customHeight="1" x14ac:dyDescent="0.2">
      <c r="B25" s="83" t="s">
        <v>106</v>
      </c>
      <c r="C25" s="59">
        <v>3</v>
      </c>
      <c r="D25" s="476" t="s">
        <v>460</v>
      </c>
      <c r="E25" s="476" t="s">
        <v>299</v>
      </c>
      <c r="F25" s="476" t="s">
        <v>299</v>
      </c>
      <c r="G25" s="476" t="s">
        <v>299</v>
      </c>
      <c r="H25" s="476" t="s">
        <v>299</v>
      </c>
      <c r="I25" s="476" t="s">
        <v>299</v>
      </c>
      <c r="J25" s="158"/>
      <c r="K25" s="117"/>
      <c r="L25" s="158"/>
      <c r="M25" s="59" t="s">
        <v>71</v>
      </c>
      <c r="N25" s="59">
        <v>3</v>
      </c>
      <c r="O25" s="476" t="s">
        <v>317</v>
      </c>
      <c r="P25" s="476"/>
      <c r="Q25" s="476"/>
      <c r="R25" s="476"/>
      <c r="S25" s="476"/>
      <c r="T25" s="476"/>
      <c r="U25" s="476"/>
      <c r="X25" s="58" t="s">
        <v>71</v>
      </c>
      <c r="Y25" s="59">
        <v>3</v>
      </c>
      <c r="Z25" s="397" t="s">
        <v>304</v>
      </c>
      <c r="AA25" s="397" t="s">
        <v>304</v>
      </c>
      <c r="AB25" s="397" t="s">
        <v>304</v>
      </c>
      <c r="AC25" s="397" t="s">
        <v>304</v>
      </c>
      <c r="AD25" s="397" t="s">
        <v>304</v>
      </c>
      <c r="AE25" s="397" t="s">
        <v>304</v>
      </c>
      <c r="AF25" s="397"/>
    </row>
    <row r="26" spans="1:37" x14ac:dyDescent="0.2">
      <c r="B26" s="83" t="s">
        <v>107</v>
      </c>
      <c r="C26" s="59">
        <v>2</v>
      </c>
      <c r="D26" s="476" t="s">
        <v>461</v>
      </c>
      <c r="E26" s="476" t="s">
        <v>300</v>
      </c>
      <c r="F26" s="476" t="s">
        <v>300</v>
      </c>
      <c r="G26" s="476" t="s">
        <v>300</v>
      </c>
      <c r="H26" s="476" t="s">
        <v>300</v>
      </c>
      <c r="I26" s="476" t="s">
        <v>300</v>
      </c>
      <c r="M26" s="59" t="s">
        <v>73</v>
      </c>
      <c r="N26" s="59">
        <v>2</v>
      </c>
      <c r="O26" s="476" t="s">
        <v>320</v>
      </c>
      <c r="P26" s="476"/>
      <c r="Q26" s="476"/>
      <c r="R26" s="476"/>
      <c r="S26" s="476"/>
      <c r="T26" s="476"/>
      <c r="U26" s="476"/>
      <c r="X26" s="58" t="s">
        <v>73</v>
      </c>
      <c r="Y26" s="59">
        <v>2</v>
      </c>
      <c r="Z26" s="397" t="s">
        <v>305</v>
      </c>
      <c r="AA26" s="397" t="s">
        <v>305</v>
      </c>
      <c r="AB26" s="397" t="s">
        <v>305</v>
      </c>
      <c r="AC26" s="397" t="s">
        <v>305</v>
      </c>
      <c r="AD26" s="397" t="s">
        <v>305</v>
      </c>
      <c r="AE26" s="397" t="s">
        <v>305</v>
      </c>
      <c r="AF26" s="397"/>
    </row>
    <row r="27" spans="1:37" x14ac:dyDescent="0.2">
      <c r="B27" s="83" t="s">
        <v>108</v>
      </c>
      <c r="C27" s="59">
        <v>1</v>
      </c>
      <c r="D27" s="476" t="s">
        <v>462</v>
      </c>
      <c r="E27" s="476" t="s">
        <v>301</v>
      </c>
      <c r="F27" s="476" t="s">
        <v>301</v>
      </c>
      <c r="G27" s="476" t="s">
        <v>301</v>
      </c>
      <c r="H27" s="476" t="s">
        <v>301</v>
      </c>
      <c r="I27" s="476" t="s">
        <v>301</v>
      </c>
      <c r="M27" s="59" t="s">
        <v>214</v>
      </c>
      <c r="N27" s="59">
        <v>1</v>
      </c>
      <c r="O27" s="476" t="s">
        <v>319</v>
      </c>
      <c r="P27" s="476"/>
      <c r="Q27" s="476"/>
      <c r="R27" s="476"/>
      <c r="S27" s="476"/>
      <c r="T27" s="476"/>
      <c r="U27" s="476"/>
      <c r="X27" s="58" t="s">
        <v>214</v>
      </c>
      <c r="Y27" s="59">
        <v>1</v>
      </c>
      <c r="Z27" s="397" t="s">
        <v>306</v>
      </c>
      <c r="AA27" s="397" t="s">
        <v>306</v>
      </c>
      <c r="AB27" s="397" t="s">
        <v>306</v>
      </c>
      <c r="AC27" s="397" t="s">
        <v>306</v>
      </c>
      <c r="AD27" s="397" t="s">
        <v>306</v>
      </c>
      <c r="AE27" s="397" t="s">
        <v>306</v>
      </c>
      <c r="AF27" s="397"/>
    </row>
    <row r="28" spans="1:37" ht="12.75" customHeight="1" x14ac:dyDescent="0.2">
      <c r="B28" s="83" t="s">
        <v>109</v>
      </c>
      <c r="C28" s="59">
        <v>0</v>
      </c>
      <c r="D28" s="476" t="s">
        <v>463</v>
      </c>
      <c r="E28" s="476" t="s">
        <v>302</v>
      </c>
      <c r="F28" s="476" t="s">
        <v>302</v>
      </c>
      <c r="G28" s="476" t="s">
        <v>302</v>
      </c>
      <c r="H28" s="476" t="s">
        <v>302</v>
      </c>
      <c r="I28" s="476" t="s">
        <v>302</v>
      </c>
      <c r="M28" t="s">
        <v>215</v>
      </c>
      <c r="N28" s="157">
        <v>0</v>
      </c>
      <c r="O28" s="476" t="s">
        <v>316</v>
      </c>
      <c r="P28" s="476"/>
      <c r="Q28" s="476"/>
      <c r="R28" s="476"/>
      <c r="S28" s="476"/>
      <c r="T28" s="476"/>
      <c r="U28" s="168"/>
      <c r="X28" s="58" t="s">
        <v>215</v>
      </c>
      <c r="Y28" s="59">
        <v>0</v>
      </c>
      <c r="Z28" s="397" t="s">
        <v>307</v>
      </c>
      <c r="AA28" s="397" t="s">
        <v>307</v>
      </c>
      <c r="AB28" s="397" t="s">
        <v>307</v>
      </c>
      <c r="AC28" s="397" t="s">
        <v>307</v>
      </c>
      <c r="AD28" s="397" t="s">
        <v>307</v>
      </c>
      <c r="AE28" s="397" t="s">
        <v>307</v>
      </c>
      <c r="AF28" s="397"/>
    </row>
    <row r="29" spans="1:37" ht="42.75" customHeight="1" x14ac:dyDescent="0.2"/>
    <row r="30" spans="1:37" ht="25.5" x14ac:dyDescent="0.2">
      <c r="A30" s="50" t="s">
        <v>123</v>
      </c>
      <c r="B30" s="86" t="s">
        <v>313</v>
      </c>
      <c r="C30" s="58" t="s">
        <v>464</v>
      </c>
      <c r="G30" s="50"/>
      <c r="I30" s="90" t="str">
        <f>B30</f>
        <v>1.8.1.1</v>
      </c>
      <c r="J30" s="50" t="s">
        <v>79</v>
      </c>
      <c r="K30" s="115" t="s">
        <v>3</v>
      </c>
      <c r="M30" s="50" t="s">
        <v>123</v>
      </c>
      <c r="N30" s="50" t="s">
        <v>314</v>
      </c>
      <c r="O30" s="89" t="s">
        <v>311</v>
      </c>
      <c r="S30" t="s">
        <v>19</v>
      </c>
      <c r="T30" s="90" t="str">
        <f>N30</f>
        <v>1.8.1.2</v>
      </c>
      <c r="U30" s="50" t="s">
        <v>79</v>
      </c>
      <c r="V30" s="115" t="s">
        <v>3</v>
      </c>
      <c r="X30" s="50" t="s">
        <v>123</v>
      </c>
      <c r="Y30" s="50" t="s">
        <v>310</v>
      </c>
      <c r="Z30" s="58" t="s">
        <v>309</v>
      </c>
      <c r="AD30" t="s">
        <v>19</v>
      </c>
      <c r="AE30" s="90" t="s">
        <v>310</v>
      </c>
      <c r="AF30" s="50" t="s">
        <v>79</v>
      </c>
      <c r="AG30" s="115" t="s">
        <v>3</v>
      </c>
    </row>
    <row r="31" spans="1:37" x14ac:dyDescent="0.2">
      <c r="G31" s="50"/>
      <c r="I31" s="62">
        <v>4</v>
      </c>
      <c r="J31" s="81">
        <v>0.25</v>
      </c>
      <c r="K31" s="114">
        <f>I31*J31</f>
        <v>1</v>
      </c>
      <c r="O31" s="89"/>
      <c r="T31" s="62">
        <v>4</v>
      </c>
      <c r="U31" s="81">
        <v>0.5</v>
      </c>
      <c r="V31" s="114">
        <f>T31*U31</f>
        <v>2</v>
      </c>
      <c r="Z31" s="89"/>
      <c r="AE31" s="62">
        <v>2</v>
      </c>
      <c r="AF31" s="81">
        <v>0.25</v>
      </c>
      <c r="AG31" s="114">
        <f>AE31*AF31</f>
        <v>0.5</v>
      </c>
      <c r="AI31" s="357" t="s">
        <v>321</v>
      </c>
      <c r="AJ31" s="379"/>
      <c r="AK31" s="101">
        <f>K31+V31+AG31</f>
        <v>3.5</v>
      </c>
    </row>
    <row r="33" spans="1:37" ht="18" customHeight="1" x14ac:dyDescent="0.2">
      <c r="A33" s="413" t="str">
        <f>Criteria1.1.1!D40</f>
        <v>Social Sector</v>
      </c>
      <c r="B33" s="411"/>
      <c r="C33" s="411"/>
      <c r="D33" s="411"/>
      <c r="E33" s="73"/>
      <c r="F33" s="73"/>
      <c r="G33" s="73"/>
      <c r="H33" s="73"/>
      <c r="I33" s="73"/>
      <c r="J33" s="73"/>
      <c r="K33" s="116"/>
      <c r="L33" s="158"/>
      <c r="M33" s="72"/>
      <c r="N33" s="72" t="s">
        <v>19</v>
      </c>
      <c r="O33" s="72"/>
      <c r="P33" s="416"/>
      <c r="Q33" s="416"/>
      <c r="R33" s="416"/>
      <c r="S33" s="416"/>
      <c r="T33" s="72"/>
      <c r="U33" s="72"/>
      <c r="X33" s="72"/>
      <c r="Y33" s="72" t="s">
        <v>19</v>
      </c>
      <c r="Z33" s="72"/>
      <c r="AA33" s="416"/>
      <c r="AB33" s="416"/>
      <c r="AC33" s="416"/>
      <c r="AD33" s="416"/>
      <c r="AE33" s="72"/>
      <c r="AF33" s="72"/>
    </row>
    <row r="34" spans="1:37" ht="18" customHeight="1" x14ac:dyDescent="0.2">
      <c r="A34" s="50"/>
      <c r="B34" s="83" t="s">
        <v>105</v>
      </c>
      <c r="C34" s="59">
        <v>4</v>
      </c>
      <c r="D34" s="476" t="s">
        <v>459</v>
      </c>
      <c r="E34" s="476"/>
      <c r="F34" s="476"/>
      <c r="G34" s="476"/>
      <c r="H34" s="476"/>
      <c r="I34" s="476"/>
      <c r="J34" s="158"/>
      <c r="K34" s="117"/>
      <c r="L34" s="158"/>
      <c r="M34" s="59" t="s">
        <v>69</v>
      </c>
      <c r="N34" s="59">
        <v>4</v>
      </c>
      <c r="O34" s="476" t="s">
        <v>318</v>
      </c>
      <c r="P34" s="476"/>
      <c r="Q34" s="476"/>
      <c r="R34" s="476"/>
      <c r="S34" s="476"/>
      <c r="T34" s="476"/>
      <c r="U34" s="476"/>
      <c r="X34" s="58" t="s">
        <v>69</v>
      </c>
      <c r="Y34" s="59">
        <v>4</v>
      </c>
      <c r="Z34" s="397" t="s">
        <v>303</v>
      </c>
      <c r="AA34" s="397"/>
      <c r="AB34" s="397"/>
      <c r="AC34" s="397"/>
      <c r="AD34" s="397"/>
      <c r="AE34" s="397"/>
      <c r="AF34" s="397"/>
    </row>
    <row r="35" spans="1:37" ht="18" customHeight="1" x14ac:dyDescent="0.2">
      <c r="B35" s="83" t="s">
        <v>106</v>
      </c>
      <c r="C35" s="59">
        <v>3</v>
      </c>
      <c r="D35" s="476" t="s">
        <v>460</v>
      </c>
      <c r="E35" s="476" t="s">
        <v>299</v>
      </c>
      <c r="F35" s="476" t="s">
        <v>299</v>
      </c>
      <c r="G35" s="476" t="s">
        <v>299</v>
      </c>
      <c r="H35" s="476" t="s">
        <v>299</v>
      </c>
      <c r="I35" s="476" t="s">
        <v>299</v>
      </c>
      <c r="J35" s="158"/>
      <c r="K35" s="117"/>
      <c r="L35" s="158"/>
      <c r="M35" s="59" t="s">
        <v>71</v>
      </c>
      <c r="N35" s="59">
        <v>3</v>
      </c>
      <c r="O35" s="476" t="s">
        <v>317</v>
      </c>
      <c r="P35" s="476"/>
      <c r="Q35" s="476"/>
      <c r="R35" s="476"/>
      <c r="S35" s="476"/>
      <c r="T35" s="476"/>
      <c r="U35" s="476"/>
      <c r="X35" s="58" t="s">
        <v>71</v>
      </c>
      <c r="Y35" s="59">
        <v>3</v>
      </c>
      <c r="Z35" s="397" t="s">
        <v>304</v>
      </c>
      <c r="AA35" s="397" t="s">
        <v>304</v>
      </c>
      <c r="AB35" s="397" t="s">
        <v>304</v>
      </c>
      <c r="AC35" s="397" t="s">
        <v>304</v>
      </c>
      <c r="AD35" s="397" t="s">
        <v>304</v>
      </c>
      <c r="AE35" s="397" t="s">
        <v>304</v>
      </c>
      <c r="AF35" s="397"/>
    </row>
    <row r="36" spans="1:37" x14ac:dyDescent="0.2">
      <c r="B36" s="83" t="s">
        <v>107</v>
      </c>
      <c r="C36" s="59">
        <v>2</v>
      </c>
      <c r="D36" s="476" t="s">
        <v>461</v>
      </c>
      <c r="E36" s="476" t="s">
        <v>300</v>
      </c>
      <c r="F36" s="476" t="s">
        <v>300</v>
      </c>
      <c r="G36" s="476" t="s">
        <v>300</v>
      </c>
      <c r="H36" s="476" t="s">
        <v>300</v>
      </c>
      <c r="I36" s="476" t="s">
        <v>300</v>
      </c>
      <c r="M36" s="59" t="s">
        <v>73</v>
      </c>
      <c r="N36" s="59">
        <v>2</v>
      </c>
      <c r="O36" s="476" t="s">
        <v>320</v>
      </c>
      <c r="P36" s="476"/>
      <c r="Q36" s="476"/>
      <c r="R36" s="476"/>
      <c r="S36" s="476"/>
      <c r="T36" s="476"/>
      <c r="U36" s="476"/>
      <c r="X36" s="58" t="s">
        <v>73</v>
      </c>
      <c r="Y36" s="59">
        <v>2</v>
      </c>
      <c r="Z36" s="397" t="s">
        <v>305</v>
      </c>
      <c r="AA36" s="397" t="s">
        <v>305</v>
      </c>
      <c r="AB36" s="397" t="s">
        <v>305</v>
      </c>
      <c r="AC36" s="397" t="s">
        <v>305</v>
      </c>
      <c r="AD36" s="397" t="s">
        <v>305</v>
      </c>
      <c r="AE36" s="397" t="s">
        <v>305</v>
      </c>
      <c r="AF36" s="397"/>
    </row>
    <row r="37" spans="1:37" x14ac:dyDescent="0.2">
      <c r="B37" s="83" t="s">
        <v>108</v>
      </c>
      <c r="C37" s="59">
        <v>1</v>
      </c>
      <c r="D37" s="476" t="s">
        <v>462</v>
      </c>
      <c r="E37" s="476" t="s">
        <v>301</v>
      </c>
      <c r="F37" s="476" t="s">
        <v>301</v>
      </c>
      <c r="G37" s="476" t="s">
        <v>301</v>
      </c>
      <c r="H37" s="476" t="s">
        <v>301</v>
      </c>
      <c r="I37" s="476" t="s">
        <v>301</v>
      </c>
      <c r="M37" s="59" t="s">
        <v>214</v>
      </c>
      <c r="N37" s="59">
        <v>1</v>
      </c>
      <c r="O37" s="476" t="s">
        <v>319</v>
      </c>
      <c r="P37" s="476"/>
      <c r="Q37" s="476"/>
      <c r="R37" s="476"/>
      <c r="S37" s="476"/>
      <c r="T37" s="476"/>
      <c r="U37" s="476"/>
      <c r="X37" s="58" t="s">
        <v>214</v>
      </c>
      <c r="Y37" s="59">
        <v>1</v>
      </c>
      <c r="Z37" s="397" t="s">
        <v>306</v>
      </c>
      <c r="AA37" s="397" t="s">
        <v>306</v>
      </c>
      <c r="AB37" s="397" t="s">
        <v>306</v>
      </c>
      <c r="AC37" s="397" t="s">
        <v>306</v>
      </c>
      <c r="AD37" s="397" t="s">
        <v>306</v>
      </c>
      <c r="AE37" s="397" t="s">
        <v>306</v>
      </c>
      <c r="AF37" s="397"/>
    </row>
    <row r="38" spans="1:37" ht="12.75" customHeight="1" x14ac:dyDescent="0.2">
      <c r="B38" s="83" t="s">
        <v>109</v>
      </c>
      <c r="C38" s="59">
        <v>0</v>
      </c>
      <c r="D38" s="476" t="s">
        <v>463</v>
      </c>
      <c r="E38" s="476" t="s">
        <v>302</v>
      </c>
      <c r="F38" s="476" t="s">
        <v>302</v>
      </c>
      <c r="G38" s="476" t="s">
        <v>302</v>
      </c>
      <c r="H38" s="476" t="s">
        <v>302</v>
      </c>
      <c r="I38" s="476" t="s">
        <v>302</v>
      </c>
      <c r="M38" t="s">
        <v>215</v>
      </c>
      <c r="N38" s="157">
        <v>0</v>
      </c>
      <c r="O38" s="476" t="s">
        <v>316</v>
      </c>
      <c r="P38" s="476"/>
      <c r="Q38" s="476"/>
      <c r="R38" s="476"/>
      <c r="S38" s="476"/>
      <c r="T38" s="476"/>
      <c r="U38" s="168"/>
      <c r="X38" s="58" t="s">
        <v>215</v>
      </c>
      <c r="Y38" s="59">
        <v>0</v>
      </c>
      <c r="Z38" s="397" t="s">
        <v>307</v>
      </c>
      <c r="AA38" s="397" t="s">
        <v>307</v>
      </c>
      <c r="AB38" s="397" t="s">
        <v>307</v>
      </c>
      <c r="AC38" s="397" t="s">
        <v>307</v>
      </c>
      <c r="AD38" s="397" t="s">
        <v>307</v>
      </c>
      <c r="AE38" s="397" t="s">
        <v>307</v>
      </c>
      <c r="AF38" s="397"/>
    </row>
    <row r="39" spans="1:37" ht="42.75" customHeight="1" x14ac:dyDescent="0.2"/>
    <row r="40" spans="1:37" ht="25.5" x14ac:dyDescent="0.2">
      <c r="A40" s="50" t="s">
        <v>123</v>
      </c>
      <c r="B40" s="86" t="s">
        <v>313</v>
      </c>
      <c r="C40" s="58" t="s">
        <v>464</v>
      </c>
      <c r="G40" s="50"/>
      <c r="I40" s="90" t="str">
        <f>B40</f>
        <v>1.8.1.1</v>
      </c>
      <c r="J40" s="50" t="s">
        <v>79</v>
      </c>
      <c r="K40" s="115" t="s">
        <v>3</v>
      </c>
      <c r="M40" s="50" t="s">
        <v>123</v>
      </c>
      <c r="N40" s="50" t="s">
        <v>314</v>
      </c>
      <c r="O40" s="89" t="s">
        <v>311</v>
      </c>
      <c r="S40" t="s">
        <v>19</v>
      </c>
      <c r="T40" s="90" t="str">
        <f>N40</f>
        <v>1.8.1.2</v>
      </c>
      <c r="U40" s="50" t="s">
        <v>79</v>
      </c>
      <c r="V40" s="115" t="s">
        <v>3</v>
      </c>
      <c r="X40" s="50" t="s">
        <v>123</v>
      </c>
      <c r="Y40" s="50" t="s">
        <v>310</v>
      </c>
      <c r="Z40" s="58" t="s">
        <v>309</v>
      </c>
      <c r="AD40" t="s">
        <v>19</v>
      </c>
      <c r="AE40" s="90" t="s">
        <v>310</v>
      </c>
      <c r="AF40" s="50" t="s">
        <v>79</v>
      </c>
      <c r="AG40" s="115" t="s">
        <v>3</v>
      </c>
    </row>
    <row r="41" spans="1:37" x14ac:dyDescent="0.2">
      <c r="G41" s="50"/>
      <c r="I41" s="62">
        <v>0</v>
      </c>
      <c r="J41" s="81">
        <v>0.25</v>
      </c>
      <c r="K41" s="114">
        <f>I41*J41</f>
        <v>0</v>
      </c>
      <c r="O41" s="89"/>
      <c r="T41" s="62">
        <v>0</v>
      </c>
      <c r="U41" s="81">
        <v>0.5</v>
      </c>
      <c r="V41" s="114">
        <f>T41*U41</f>
        <v>0</v>
      </c>
      <c r="Z41" s="89"/>
      <c r="AE41" s="62">
        <v>0</v>
      </c>
      <c r="AF41" s="81">
        <v>0.25</v>
      </c>
      <c r="AG41" s="114">
        <f>AE41*AF41</f>
        <v>0</v>
      </c>
      <c r="AI41" s="357" t="s">
        <v>321</v>
      </c>
      <c r="AJ41" s="379"/>
      <c r="AK41" s="101">
        <f>K41+V41+AG41</f>
        <v>0</v>
      </c>
    </row>
    <row r="43" spans="1:37" ht="18" customHeight="1" x14ac:dyDescent="0.2">
      <c r="A43" s="413" t="str">
        <f>Criteria1.1.1!D55</f>
        <v>Transport</v>
      </c>
      <c r="B43" s="411"/>
      <c r="C43" s="411"/>
      <c r="D43" s="411"/>
      <c r="E43" s="73"/>
      <c r="F43" s="73"/>
      <c r="G43" s="73"/>
      <c r="H43" s="73"/>
      <c r="I43" s="73"/>
      <c r="J43" s="73"/>
      <c r="K43" s="116"/>
      <c r="L43" s="158"/>
      <c r="M43" s="72"/>
      <c r="N43" s="72" t="s">
        <v>19</v>
      </c>
      <c r="O43" s="72"/>
      <c r="P43" s="416"/>
      <c r="Q43" s="416"/>
      <c r="R43" s="416"/>
      <c r="S43" s="416"/>
      <c r="T43" s="72"/>
      <c r="U43" s="72"/>
      <c r="X43" s="72"/>
      <c r="Y43" s="72" t="s">
        <v>19</v>
      </c>
      <c r="Z43" s="72"/>
      <c r="AA43" s="416"/>
      <c r="AB43" s="416"/>
      <c r="AC43" s="416"/>
      <c r="AD43" s="416"/>
      <c r="AE43" s="72"/>
      <c r="AF43" s="72"/>
    </row>
    <row r="44" spans="1:37" ht="18" customHeight="1" x14ac:dyDescent="0.2">
      <c r="A44" s="50"/>
      <c r="B44" s="83" t="s">
        <v>105</v>
      </c>
      <c r="C44" s="59">
        <v>4</v>
      </c>
      <c r="D44" s="476" t="s">
        <v>459</v>
      </c>
      <c r="E44" s="476"/>
      <c r="F44" s="476"/>
      <c r="G44" s="476"/>
      <c r="H44" s="476"/>
      <c r="I44" s="476"/>
      <c r="J44" s="158"/>
      <c r="K44" s="117"/>
      <c r="L44" s="158"/>
      <c r="M44" s="59" t="s">
        <v>69</v>
      </c>
      <c r="N44" s="59">
        <v>4</v>
      </c>
      <c r="O44" s="476" t="s">
        <v>318</v>
      </c>
      <c r="P44" s="476"/>
      <c r="Q44" s="476"/>
      <c r="R44" s="476"/>
      <c r="S44" s="476"/>
      <c r="T44" s="476"/>
      <c r="U44" s="476"/>
      <c r="X44" s="58" t="s">
        <v>69</v>
      </c>
      <c r="Y44" s="59">
        <v>4</v>
      </c>
      <c r="Z44" s="397" t="s">
        <v>303</v>
      </c>
      <c r="AA44" s="397"/>
      <c r="AB44" s="397"/>
      <c r="AC44" s="397"/>
      <c r="AD44" s="397"/>
      <c r="AE44" s="397"/>
      <c r="AF44" s="397"/>
    </row>
    <row r="45" spans="1:37" ht="18" customHeight="1" x14ac:dyDescent="0.2">
      <c r="B45" s="83" t="s">
        <v>106</v>
      </c>
      <c r="C45" s="59">
        <v>3</v>
      </c>
      <c r="D45" s="476" t="s">
        <v>460</v>
      </c>
      <c r="E45" s="476" t="s">
        <v>299</v>
      </c>
      <c r="F45" s="476" t="s">
        <v>299</v>
      </c>
      <c r="G45" s="476" t="s">
        <v>299</v>
      </c>
      <c r="H45" s="476" t="s">
        <v>299</v>
      </c>
      <c r="I45" s="476" t="s">
        <v>299</v>
      </c>
      <c r="J45" s="158"/>
      <c r="K45" s="117"/>
      <c r="L45" s="158"/>
      <c r="M45" s="59" t="s">
        <v>71</v>
      </c>
      <c r="N45" s="59">
        <v>3</v>
      </c>
      <c r="O45" s="476" t="s">
        <v>317</v>
      </c>
      <c r="P45" s="476"/>
      <c r="Q45" s="476"/>
      <c r="R45" s="476"/>
      <c r="S45" s="476"/>
      <c r="T45" s="476"/>
      <c r="U45" s="476"/>
      <c r="X45" s="58" t="s">
        <v>71</v>
      </c>
      <c r="Y45" s="59">
        <v>3</v>
      </c>
      <c r="Z45" s="397" t="s">
        <v>304</v>
      </c>
      <c r="AA45" s="397" t="s">
        <v>304</v>
      </c>
      <c r="AB45" s="397" t="s">
        <v>304</v>
      </c>
      <c r="AC45" s="397" t="s">
        <v>304</v>
      </c>
      <c r="AD45" s="397" t="s">
        <v>304</v>
      </c>
      <c r="AE45" s="397" t="s">
        <v>304</v>
      </c>
      <c r="AF45" s="397"/>
    </row>
    <row r="46" spans="1:37" x14ac:dyDescent="0.2">
      <c r="B46" s="83" t="s">
        <v>107</v>
      </c>
      <c r="C46" s="59">
        <v>2</v>
      </c>
      <c r="D46" s="476" t="s">
        <v>461</v>
      </c>
      <c r="E46" s="476" t="s">
        <v>300</v>
      </c>
      <c r="F46" s="476" t="s">
        <v>300</v>
      </c>
      <c r="G46" s="476" t="s">
        <v>300</v>
      </c>
      <c r="H46" s="476" t="s">
        <v>300</v>
      </c>
      <c r="I46" s="476" t="s">
        <v>300</v>
      </c>
      <c r="M46" s="59" t="s">
        <v>73</v>
      </c>
      <c r="N46" s="59">
        <v>2</v>
      </c>
      <c r="O46" s="476" t="s">
        <v>320</v>
      </c>
      <c r="P46" s="476"/>
      <c r="Q46" s="476"/>
      <c r="R46" s="476"/>
      <c r="S46" s="476"/>
      <c r="T46" s="476"/>
      <c r="U46" s="476"/>
      <c r="X46" s="58" t="s">
        <v>73</v>
      </c>
      <c r="Y46" s="59">
        <v>2</v>
      </c>
      <c r="Z46" s="397" t="s">
        <v>305</v>
      </c>
      <c r="AA46" s="397" t="s">
        <v>305</v>
      </c>
      <c r="AB46" s="397" t="s">
        <v>305</v>
      </c>
      <c r="AC46" s="397" t="s">
        <v>305</v>
      </c>
      <c r="AD46" s="397" t="s">
        <v>305</v>
      </c>
      <c r="AE46" s="397" t="s">
        <v>305</v>
      </c>
      <c r="AF46" s="397"/>
    </row>
    <row r="47" spans="1:37" x14ac:dyDescent="0.2">
      <c r="B47" s="83" t="s">
        <v>108</v>
      </c>
      <c r="C47" s="59">
        <v>1</v>
      </c>
      <c r="D47" s="476" t="s">
        <v>462</v>
      </c>
      <c r="E47" s="476" t="s">
        <v>301</v>
      </c>
      <c r="F47" s="476" t="s">
        <v>301</v>
      </c>
      <c r="G47" s="476" t="s">
        <v>301</v>
      </c>
      <c r="H47" s="476" t="s">
        <v>301</v>
      </c>
      <c r="I47" s="476" t="s">
        <v>301</v>
      </c>
      <c r="M47" s="59" t="s">
        <v>214</v>
      </c>
      <c r="N47" s="59">
        <v>1</v>
      </c>
      <c r="O47" s="476" t="s">
        <v>319</v>
      </c>
      <c r="P47" s="476"/>
      <c r="Q47" s="476"/>
      <c r="R47" s="476"/>
      <c r="S47" s="476"/>
      <c r="T47" s="476"/>
      <c r="U47" s="476"/>
      <c r="X47" s="58" t="s">
        <v>214</v>
      </c>
      <c r="Y47" s="59">
        <v>1</v>
      </c>
      <c r="Z47" s="397" t="s">
        <v>306</v>
      </c>
      <c r="AA47" s="397" t="s">
        <v>306</v>
      </c>
      <c r="AB47" s="397" t="s">
        <v>306</v>
      </c>
      <c r="AC47" s="397" t="s">
        <v>306</v>
      </c>
      <c r="AD47" s="397" t="s">
        <v>306</v>
      </c>
      <c r="AE47" s="397" t="s">
        <v>306</v>
      </c>
      <c r="AF47" s="397"/>
    </row>
    <row r="48" spans="1:37" ht="12.75" customHeight="1" x14ac:dyDescent="0.2">
      <c r="B48" s="83" t="s">
        <v>109</v>
      </c>
      <c r="C48" s="59">
        <v>0</v>
      </c>
      <c r="D48" s="476" t="s">
        <v>463</v>
      </c>
      <c r="E48" s="476" t="s">
        <v>302</v>
      </c>
      <c r="F48" s="476" t="s">
        <v>302</v>
      </c>
      <c r="G48" s="476" t="s">
        <v>302</v>
      </c>
      <c r="H48" s="476" t="s">
        <v>302</v>
      </c>
      <c r="I48" s="476" t="s">
        <v>302</v>
      </c>
      <c r="M48" t="s">
        <v>215</v>
      </c>
      <c r="N48" s="157">
        <v>0</v>
      </c>
      <c r="O48" s="476" t="s">
        <v>316</v>
      </c>
      <c r="P48" s="476"/>
      <c r="Q48" s="476"/>
      <c r="R48" s="476"/>
      <c r="S48" s="476"/>
      <c r="T48" s="476"/>
      <c r="U48" s="168"/>
      <c r="X48" s="58" t="s">
        <v>215</v>
      </c>
      <c r="Y48" s="59">
        <v>0</v>
      </c>
      <c r="Z48" s="397" t="s">
        <v>307</v>
      </c>
      <c r="AA48" s="397" t="s">
        <v>307</v>
      </c>
      <c r="AB48" s="397" t="s">
        <v>307</v>
      </c>
      <c r="AC48" s="397" t="s">
        <v>307</v>
      </c>
      <c r="AD48" s="397" t="s">
        <v>307</v>
      </c>
      <c r="AE48" s="397" t="s">
        <v>307</v>
      </c>
      <c r="AF48" s="397"/>
    </row>
    <row r="49" spans="1:37" ht="42.75" customHeight="1" x14ac:dyDescent="0.2"/>
    <row r="50" spans="1:37" ht="25.5" x14ac:dyDescent="0.2">
      <c r="A50" s="50" t="s">
        <v>123</v>
      </c>
      <c r="B50" s="86" t="s">
        <v>313</v>
      </c>
      <c r="C50" s="58" t="s">
        <v>464</v>
      </c>
      <c r="G50" s="50"/>
      <c r="I50" s="90" t="str">
        <f>B50</f>
        <v>1.8.1.1</v>
      </c>
      <c r="J50" s="50" t="s">
        <v>79</v>
      </c>
      <c r="K50" s="115" t="s">
        <v>3</v>
      </c>
      <c r="M50" s="50" t="s">
        <v>123</v>
      </c>
      <c r="N50" s="50" t="s">
        <v>314</v>
      </c>
      <c r="O50" s="89" t="s">
        <v>311</v>
      </c>
      <c r="S50" t="s">
        <v>19</v>
      </c>
      <c r="T50" s="90" t="str">
        <f>N50</f>
        <v>1.8.1.2</v>
      </c>
      <c r="U50" s="50" t="s">
        <v>79</v>
      </c>
      <c r="V50" s="115" t="s">
        <v>3</v>
      </c>
      <c r="X50" s="50" t="s">
        <v>123</v>
      </c>
      <c r="Y50" s="50" t="s">
        <v>310</v>
      </c>
      <c r="Z50" s="58" t="s">
        <v>309</v>
      </c>
      <c r="AD50" t="s">
        <v>19</v>
      </c>
      <c r="AE50" s="90" t="s">
        <v>310</v>
      </c>
      <c r="AF50" s="50" t="s">
        <v>79</v>
      </c>
      <c r="AG50" s="115" t="s">
        <v>3</v>
      </c>
    </row>
    <row r="51" spans="1:37" x14ac:dyDescent="0.2">
      <c r="G51" s="50"/>
      <c r="I51" s="62">
        <v>2</v>
      </c>
      <c r="J51" s="81">
        <v>0.25</v>
      </c>
      <c r="K51" s="114">
        <f>I51*J51</f>
        <v>0.5</v>
      </c>
      <c r="O51" s="89"/>
      <c r="T51" s="62">
        <v>0</v>
      </c>
      <c r="U51" s="81">
        <v>0.5</v>
      </c>
      <c r="V51" s="114">
        <f>T51*U51</f>
        <v>0</v>
      </c>
      <c r="Z51" s="89"/>
      <c r="AE51" s="62">
        <v>1</v>
      </c>
      <c r="AF51" s="81">
        <v>0.25</v>
      </c>
      <c r="AG51" s="114">
        <f>AE51*AF51</f>
        <v>0.25</v>
      </c>
      <c r="AI51" s="357" t="s">
        <v>321</v>
      </c>
      <c r="AJ51" s="379"/>
      <c r="AK51" s="101">
        <f>K51+V51+AG51</f>
        <v>0.75</v>
      </c>
    </row>
    <row r="53" spans="1:37" ht="25.5" x14ac:dyDescent="0.2">
      <c r="A53" s="410" t="s">
        <v>66</v>
      </c>
      <c r="B53" s="411"/>
      <c r="C53" s="411"/>
      <c r="D53" s="411"/>
      <c r="E53" s="73"/>
      <c r="F53" s="73"/>
      <c r="G53" s="73"/>
      <c r="H53" s="73"/>
      <c r="I53" s="73"/>
      <c r="J53" s="73"/>
      <c r="K53" s="116"/>
      <c r="L53" s="158"/>
      <c r="M53" s="72"/>
      <c r="N53" s="72" t="s">
        <v>19</v>
      </c>
      <c r="O53" s="72"/>
      <c r="P53" s="416"/>
      <c r="Q53" s="416"/>
      <c r="R53" s="416"/>
      <c r="S53" s="416"/>
      <c r="T53" s="72"/>
      <c r="U53" s="72"/>
      <c r="X53" s="72"/>
      <c r="Y53" s="72" t="s">
        <v>19</v>
      </c>
      <c r="Z53" s="72"/>
      <c r="AA53" s="416"/>
      <c r="AB53" s="416"/>
      <c r="AC53" s="416"/>
      <c r="AD53" s="416"/>
      <c r="AE53" s="72"/>
      <c r="AF53" s="72"/>
    </row>
    <row r="54" spans="1:37" x14ac:dyDescent="0.2">
      <c r="A54" s="50"/>
      <c r="B54" s="83" t="s">
        <v>105</v>
      </c>
      <c r="C54" s="59">
        <v>4</v>
      </c>
      <c r="D54" s="476" t="s">
        <v>459</v>
      </c>
      <c r="E54" s="476"/>
      <c r="F54" s="476"/>
      <c r="G54" s="476"/>
      <c r="H54" s="476"/>
      <c r="I54" s="476"/>
      <c r="J54" s="158"/>
      <c r="K54" s="117"/>
      <c r="L54" s="158"/>
      <c r="M54" s="59" t="s">
        <v>69</v>
      </c>
      <c r="N54" s="59">
        <v>4</v>
      </c>
      <c r="O54" s="476" t="s">
        <v>318</v>
      </c>
      <c r="P54" s="476"/>
      <c r="Q54" s="476"/>
      <c r="R54" s="476"/>
      <c r="S54" s="476"/>
      <c r="T54" s="476"/>
      <c r="U54" s="476"/>
      <c r="X54" s="58" t="s">
        <v>69</v>
      </c>
      <c r="Y54" s="59">
        <v>4</v>
      </c>
      <c r="Z54" s="397" t="s">
        <v>303</v>
      </c>
      <c r="AA54" s="397"/>
      <c r="AB54" s="397"/>
      <c r="AC54" s="397"/>
      <c r="AD54" s="397"/>
      <c r="AE54" s="397"/>
      <c r="AF54" s="397"/>
    </row>
    <row r="55" spans="1:37" x14ac:dyDescent="0.2">
      <c r="B55" s="83" t="s">
        <v>106</v>
      </c>
      <c r="C55" s="59">
        <v>3</v>
      </c>
      <c r="D55" s="476" t="s">
        <v>460</v>
      </c>
      <c r="E55" s="476" t="s">
        <v>299</v>
      </c>
      <c r="F55" s="476" t="s">
        <v>299</v>
      </c>
      <c r="G55" s="476" t="s">
        <v>299</v>
      </c>
      <c r="H55" s="476" t="s">
        <v>299</v>
      </c>
      <c r="I55" s="476" t="s">
        <v>299</v>
      </c>
      <c r="J55" s="158"/>
      <c r="K55" s="117"/>
      <c r="L55" s="158"/>
      <c r="M55" s="59" t="s">
        <v>71</v>
      </c>
      <c r="N55" s="59">
        <v>3</v>
      </c>
      <c r="O55" s="476" t="s">
        <v>317</v>
      </c>
      <c r="P55" s="476"/>
      <c r="Q55" s="476"/>
      <c r="R55" s="476"/>
      <c r="S55" s="476"/>
      <c r="T55" s="476"/>
      <c r="U55" s="476"/>
      <c r="X55" s="58" t="s">
        <v>71</v>
      </c>
      <c r="Y55" s="59">
        <v>3</v>
      </c>
      <c r="Z55" s="397" t="s">
        <v>304</v>
      </c>
      <c r="AA55" s="397" t="s">
        <v>304</v>
      </c>
      <c r="AB55" s="397" t="s">
        <v>304</v>
      </c>
      <c r="AC55" s="397" t="s">
        <v>304</v>
      </c>
      <c r="AD55" s="397" t="s">
        <v>304</v>
      </c>
      <c r="AE55" s="397" t="s">
        <v>304</v>
      </c>
      <c r="AF55" s="397"/>
    </row>
    <row r="56" spans="1:37" x14ac:dyDescent="0.2">
      <c r="B56" s="83" t="s">
        <v>107</v>
      </c>
      <c r="C56" s="59">
        <v>2</v>
      </c>
      <c r="D56" s="476" t="s">
        <v>461</v>
      </c>
      <c r="E56" s="476" t="s">
        <v>300</v>
      </c>
      <c r="F56" s="476" t="s">
        <v>300</v>
      </c>
      <c r="G56" s="476" t="s">
        <v>300</v>
      </c>
      <c r="H56" s="476" t="s">
        <v>300</v>
      </c>
      <c r="I56" s="476" t="s">
        <v>300</v>
      </c>
      <c r="M56" s="59" t="s">
        <v>73</v>
      </c>
      <c r="N56" s="59">
        <v>2</v>
      </c>
      <c r="O56" s="476" t="s">
        <v>320</v>
      </c>
      <c r="P56" s="476"/>
      <c r="Q56" s="476"/>
      <c r="R56" s="476"/>
      <c r="S56" s="476"/>
      <c r="T56" s="476"/>
      <c r="U56" s="476"/>
      <c r="X56" s="58" t="s">
        <v>73</v>
      </c>
      <c r="Y56" s="59">
        <v>2</v>
      </c>
      <c r="Z56" s="397" t="s">
        <v>305</v>
      </c>
      <c r="AA56" s="397" t="s">
        <v>305</v>
      </c>
      <c r="AB56" s="397" t="s">
        <v>305</v>
      </c>
      <c r="AC56" s="397" t="s">
        <v>305</v>
      </c>
      <c r="AD56" s="397" t="s">
        <v>305</v>
      </c>
      <c r="AE56" s="397" t="s">
        <v>305</v>
      </c>
      <c r="AF56" s="397"/>
    </row>
    <row r="57" spans="1:37" x14ac:dyDescent="0.2">
      <c r="B57" s="83" t="s">
        <v>108</v>
      </c>
      <c r="C57" s="59">
        <v>1</v>
      </c>
      <c r="D57" s="476" t="s">
        <v>462</v>
      </c>
      <c r="E57" s="476" t="s">
        <v>301</v>
      </c>
      <c r="F57" s="476" t="s">
        <v>301</v>
      </c>
      <c r="G57" s="476" t="s">
        <v>301</v>
      </c>
      <c r="H57" s="476" t="s">
        <v>301</v>
      </c>
      <c r="I57" s="476" t="s">
        <v>301</v>
      </c>
      <c r="M57" s="59" t="s">
        <v>214</v>
      </c>
      <c r="N57" s="59">
        <v>1</v>
      </c>
      <c r="O57" s="476" t="s">
        <v>319</v>
      </c>
      <c r="P57" s="476"/>
      <c r="Q57" s="476"/>
      <c r="R57" s="476"/>
      <c r="S57" s="476"/>
      <c r="T57" s="476"/>
      <c r="U57" s="476"/>
      <c r="X57" s="58" t="s">
        <v>214</v>
      </c>
      <c r="Y57" s="59">
        <v>1</v>
      </c>
      <c r="Z57" s="397" t="s">
        <v>306</v>
      </c>
      <c r="AA57" s="397" t="s">
        <v>306</v>
      </c>
      <c r="AB57" s="397" t="s">
        <v>306</v>
      </c>
      <c r="AC57" s="397" t="s">
        <v>306</v>
      </c>
      <c r="AD57" s="397" t="s">
        <v>306</v>
      </c>
      <c r="AE57" s="397" t="s">
        <v>306</v>
      </c>
      <c r="AF57" s="397"/>
    </row>
    <row r="58" spans="1:37" x14ac:dyDescent="0.2">
      <c r="B58" s="83" t="s">
        <v>109</v>
      </c>
      <c r="C58" s="59">
        <v>0</v>
      </c>
      <c r="D58" s="476" t="s">
        <v>463</v>
      </c>
      <c r="E58" s="476" t="s">
        <v>302</v>
      </c>
      <c r="F58" s="476" t="s">
        <v>302</v>
      </c>
      <c r="G58" s="476" t="s">
        <v>302</v>
      </c>
      <c r="H58" s="476" t="s">
        <v>302</v>
      </c>
      <c r="I58" s="476" t="s">
        <v>302</v>
      </c>
      <c r="M58" t="s">
        <v>215</v>
      </c>
      <c r="N58" s="157">
        <v>0</v>
      </c>
      <c r="O58" s="476" t="s">
        <v>316</v>
      </c>
      <c r="P58" s="476"/>
      <c r="Q58" s="476"/>
      <c r="R58" s="476"/>
      <c r="S58" s="476"/>
      <c r="T58" s="476"/>
      <c r="U58" s="168"/>
      <c r="X58" s="58" t="s">
        <v>215</v>
      </c>
      <c r="Y58" s="59">
        <v>0</v>
      </c>
      <c r="Z58" s="397" t="s">
        <v>307</v>
      </c>
      <c r="AA58" s="397" t="s">
        <v>307</v>
      </c>
      <c r="AB58" s="397" t="s">
        <v>307</v>
      </c>
      <c r="AC58" s="397" t="s">
        <v>307</v>
      </c>
      <c r="AD58" s="397" t="s">
        <v>307</v>
      </c>
      <c r="AE58" s="397" t="s">
        <v>307</v>
      </c>
      <c r="AF58" s="397"/>
    </row>
    <row r="60" spans="1:37" ht="25.5" x14ac:dyDescent="0.2">
      <c r="A60" s="50" t="s">
        <v>123</v>
      </c>
      <c r="B60" s="86" t="s">
        <v>313</v>
      </c>
      <c r="C60" s="58" t="s">
        <v>464</v>
      </c>
      <c r="G60" s="50"/>
      <c r="I60" s="90" t="str">
        <f>B60</f>
        <v>1.8.1.1</v>
      </c>
      <c r="J60" s="50" t="s">
        <v>79</v>
      </c>
      <c r="K60" s="115" t="s">
        <v>3</v>
      </c>
      <c r="M60" s="50" t="s">
        <v>123</v>
      </c>
      <c r="N60" s="50" t="s">
        <v>314</v>
      </c>
      <c r="O60" s="89" t="s">
        <v>311</v>
      </c>
      <c r="S60" t="s">
        <v>19</v>
      </c>
      <c r="T60" s="90" t="str">
        <f>N60</f>
        <v>1.8.1.2</v>
      </c>
      <c r="U60" s="50" t="s">
        <v>79</v>
      </c>
      <c r="V60" s="115" t="s">
        <v>3</v>
      </c>
      <c r="X60" s="50" t="s">
        <v>123</v>
      </c>
      <c r="Y60" s="50" t="s">
        <v>310</v>
      </c>
      <c r="Z60" s="58" t="s">
        <v>309</v>
      </c>
      <c r="AD60" t="s">
        <v>19</v>
      </c>
      <c r="AE60" s="90" t="s">
        <v>310</v>
      </c>
      <c r="AF60" s="50" t="s">
        <v>79</v>
      </c>
      <c r="AG60" s="115" t="s">
        <v>3</v>
      </c>
    </row>
    <row r="61" spans="1:37" ht="12.75" customHeight="1" x14ac:dyDescent="0.2">
      <c r="G61" s="50"/>
      <c r="I61" s="62">
        <v>0</v>
      </c>
      <c r="J61" s="81">
        <v>0.25</v>
      </c>
      <c r="K61" s="114">
        <f>I61*J61</f>
        <v>0</v>
      </c>
      <c r="O61" s="89"/>
      <c r="T61" s="62">
        <v>0</v>
      </c>
      <c r="U61" s="81">
        <v>0.5</v>
      </c>
      <c r="V61" s="114">
        <f>T61*U61</f>
        <v>0</v>
      </c>
      <c r="Z61" s="89"/>
      <c r="AE61" s="62">
        <v>0</v>
      </c>
      <c r="AF61" s="81">
        <v>0.25</v>
      </c>
      <c r="AG61" s="114">
        <f>AE61*AF61</f>
        <v>0</v>
      </c>
      <c r="AI61" s="357" t="s">
        <v>321</v>
      </c>
      <c r="AJ61" s="379"/>
      <c r="AK61" s="101">
        <f>K61+V61+AG61</f>
        <v>0</v>
      </c>
    </row>
    <row r="63" spans="1:37" ht="18" customHeight="1" x14ac:dyDescent="0.2">
      <c r="A63" s="488" t="str">
        <f>Criteria1.1.1!D78</f>
        <v>Private  Sector Development Competitiveness</v>
      </c>
      <c r="B63" s="489"/>
      <c r="C63" s="489"/>
      <c r="D63" s="489"/>
      <c r="E63" s="73"/>
      <c r="F63" s="73"/>
      <c r="G63" s="73"/>
      <c r="H63" s="73"/>
      <c r="I63" s="73"/>
      <c r="J63" s="73"/>
      <c r="K63" s="116"/>
      <c r="L63" s="213"/>
      <c r="M63" s="72"/>
      <c r="N63" s="72" t="s">
        <v>19</v>
      </c>
      <c r="O63" s="72"/>
      <c r="P63" s="416"/>
      <c r="Q63" s="416"/>
      <c r="R63" s="416"/>
      <c r="S63" s="416"/>
      <c r="T63" s="72"/>
      <c r="U63" s="72"/>
      <c r="X63" s="72"/>
      <c r="Y63" s="72" t="s">
        <v>19</v>
      </c>
      <c r="Z63" s="72"/>
      <c r="AA63" s="416"/>
      <c r="AB63" s="416"/>
      <c r="AC63" s="416"/>
      <c r="AD63" s="416"/>
      <c r="AE63" s="72"/>
      <c r="AF63" s="72"/>
    </row>
    <row r="64" spans="1:37" ht="18" customHeight="1" x14ac:dyDescent="0.2">
      <c r="A64" s="50"/>
      <c r="B64" s="83" t="s">
        <v>105</v>
      </c>
      <c r="C64" s="59">
        <v>4</v>
      </c>
      <c r="D64" s="476" t="s">
        <v>459</v>
      </c>
      <c r="E64" s="476"/>
      <c r="F64" s="476"/>
      <c r="G64" s="476"/>
      <c r="H64" s="476"/>
      <c r="I64" s="476"/>
      <c r="J64" s="213"/>
      <c r="K64" s="117"/>
      <c r="L64" s="213"/>
      <c r="M64" s="59" t="s">
        <v>69</v>
      </c>
      <c r="N64" s="59">
        <v>4</v>
      </c>
      <c r="O64" s="476" t="s">
        <v>318</v>
      </c>
      <c r="P64" s="476"/>
      <c r="Q64" s="476"/>
      <c r="R64" s="476"/>
      <c r="S64" s="476"/>
      <c r="T64" s="476"/>
      <c r="U64" s="476"/>
      <c r="X64" s="58" t="s">
        <v>69</v>
      </c>
      <c r="Y64" s="59">
        <v>4</v>
      </c>
      <c r="Z64" s="397" t="s">
        <v>303</v>
      </c>
      <c r="AA64" s="397"/>
      <c r="AB64" s="397"/>
      <c r="AC64" s="397"/>
      <c r="AD64" s="397"/>
      <c r="AE64" s="397"/>
      <c r="AF64" s="397"/>
    </row>
    <row r="65" spans="1:37" ht="18" customHeight="1" x14ac:dyDescent="0.2">
      <c r="B65" s="83" t="s">
        <v>106</v>
      </c>
      <c r="C65" s="59">
        <v>3</v>
      </c>
      <c r="D65" s="476" t="s">
        <v>460</v>
      </c>
      <c r="E65" s="476" t="s">
        <v>299</v>
      </c>
      <c r="F65" s="476" t="s">
        <v>299</v>
      </c>
      <c r="G65" s="476" t="s">
        <v>299</v>
      </c>
      <c r="H65" s="476" t="s">
        <v>299</v>
      </c>
      <c r="I65" s="476" t="s">
        <v>299</v>
      </c>
      <c r="J65" s="213"/>
      <c r="K65" s="117"/>
      <c r="L65" s="213"/>
      <c r="M65" s="59" t="s">
        <v>71</v>
      </c>
      <c r="N65" s="59">
        <v>3</v>
      </c>
      <c r="O65" s="476" t="s">
        <v>317</v>
      </c>
      <c r="P65" s="476"/>
      <c r="Q65" s="476"/>
      <c r="R65" s="476"/>
      <c r="S65" s="476"/>
      <c r="T65" s="476"/>
      <c r="U65" s="476"/>
      <c r="X65" s="58" t="s">
        <v>71</v>
      </c>
      <c r="Y65" s="59">
        <v>3</v>
      </c>
      <c r="Z65" s="397" t="s">
        <v>304</v>
      </c>
      <c r="AA65" s="397" t="s">
        <v>304</v>
      </c>
      <c r="AB65" s="397" t="s">
        <v>304</v>
      </c>
      <c r="AC65" s="397" t="s">
        <v>304</v>
      </c>
      <c r="AD65" s="397" t="s">
        <v>304</v>
      </c>
      <c r="AE65" s="397" t="s">
        <v>304</v>
      </c>
      <c r="AF65" s="397"/>
    </row>
    <row r="66" spans="1:37" x14ac:dyDescent="0.2">
      <c r="B66" s="83" t="s">
        <v>107</v>
      </c>
      <c r="C66" s="59">
        <v>2</v>
      </c>
      <c r="D66" s="476" t="s">
        <v>461</v>
      </c>
      <c r="E66" s="476" t="s">
        <v>300</v>
      </c>
      <c r="F66" s="476" t="s">
        <v>300</v>
      </c>
      <c r="G66" s="476" t="s">
        <v>300</v>
      </c>
      <c r="H66" s="476" t="s">
        <v>300</v>
      </c>
      <c r="I66" s="476" t="s">
        <v>300</v>
      </c>
      <c r="M66" s="59" t="s">
        <v>73</v>
      </c>
      <c r="N66" s="59">
        <v>2</v>
      </c>
      <c r="O66" s="476" t="s">
        <v>320</v>
      </c>
      <c r="P66" s="476"/>
      <c r="Q66" s="476"/>
      <c r="R66" s="476"/>
      <c r="S66" s="476"/>
      <c r="T66" s="476"/>
      <c r="U66" s="476"/>
      <c r="X66" s="58" t="s">
        <v>73</v>
      </c>
      <c r="Y66" s="59">
        <v>2</v>
      </c>
      <c r="Z66" s="397" t="s">
        <v>305</v>
      </c>
      <c r="AA66" s="397" t="s">
        <v>305</v>
      </c>
      <c r="AB66" s="397" t="s">
        <v>305</v>
      </c>
      <c r="AC66" s="397" t="s">
        <v>305</v>
      </c>
      <c r="AD66" s="397" t="s">
        <v>305</v>
      </c>
      <c r="AE66" s="397" t="s">
        <v>305</v>
      </c>
      <c r="AF66" s="397"/>
    </row>
    <row r="67" spans="1:37" x14ac:dyDescent="0.2">
      <c r="B67" s="83" t="s">
        <v>108</v>
      </c>
      <c r="C67" s="59">
        <v>1</v>
      </c>
      <c r="D67" s="476" t="s">
        <v>462</v>
      </c>
      <c r="E67" s="476" t="s">
        <v>301</v>
      </c>
      <c r="F67" s="476" t="s">
        <v>301</v>
      </c>
      <c r="G67" s="476" t="s">
        <v>301</v>
      </c>
      <c r="H67" s="476" t="s">
        <v>301</v>
      </c>
      <c r="I67" s="476" t="s">
        <v>301</v>
      </c>
      <c r="M67" s="59" t="s">
        <v>214</v>
      </c>
      <c r="N67" s="59">
        <v>1</v>
      </c>
      <c r="O67" s="476" t="s">
        <v>319</v>
      </c>
      <c r="P67" s="476"/>
      <c r="Q67" s="476"/>
      <c r="R67" s="476"/>
      <c r="S67" s="476"/>
      <c r="T67" s="476"/>
      <c r="U67" s="476"/>
      <c r="X67" s="58" t="s">
        <v>214</v>
      </c>
      <c r="Y67" s="59">
        <v>1</v>
      </c>
      <c r="Z67" s="397" t="s">
        <v>306</v>
      </c>
      <c r="AA67" s="397" t="s">
        <v>306</v>
      </c>
      <c r="AB67" s="397" t="s">
        <v>306</v>
      </c>
      <c r="AC67" s="397" t="s">
        <v>306</v>
      </c>
      <c r="AD67" s="397" t="s">
        <v>306</v>
      </c>
      <c r="AE67" s="397" t="s">
        <v>306</v>
      </c>
      <c r="AF67" s="397"/>
    </row>
    <row r="68" spans="1:37" ht="12.75" customHeight="1" x14ac:dyDescent="0.2">
      <c r="B68" s="83" t="s">
        <v>109</v>
      </c>
      <c r="C68" s="59">
        <v>0</v>
      </c>
      <c r="D68" s="476" t="s">
        <v>463</v>
      </c>
      <c r="E68" s="476" t="s">
        <v>302</v>
      </c>
      <c r="F68" s="476" t="s">
        <v>302</v>
      </c>
      <c r="G68" s="476" t="s">
        <v>302</v>
      </c>
      <c r="H68" s="476" t="s">
        <v>302</v>
      </c>
      <c r="I68" s="476" t="s">
        <v>302</v>
      </c>
      <c r="M68" t="s">
        <v>215</v>
      </c>
      <c r="N68" s="211">
        <v>0</v>
      </c>
      <c r="O68" s="476" t="s">
        <v>316</v>
      </c>
      <c r="P68" s="476"/>
      <c r="Q68" s="476"/>
      <c r="R68" s="476"/>
      <c r="S68" s="476"/>
      <c r="T68" s="476"/>
      <c r="U68" s="210"/>
      <c r="X68" s="58" t="s">
        <v>215</v>
      </c>
      <c r="Y68" s="59">
        <v>0</v>
      </c>
      <c r="Z68" s="397" t="s">
        <v>307</v>
      </c>
      <c r="AA68" s="397" t="s">
        <v>307</v>
      </c>
      <c r="AB68" s="397" t="s">
        <v>307</v>
      </c>
      <c r="AC68" s="397" t="s">
        <v>307</v>
      </c>
      <c r="AD68" s="397" t="s">
        <v>307</v>
      </c>
      <c r="AE68" s="397" t="s">
        <v>307</v>
      </c>
      <c r="AF68" s="397"/>
    </row>
    <row r="69" spans="1:37" ht="42.75" customHeight="1" x14ac:dyDescent="0.2"/>
    <row r="70" spans="1:37" ht="25.5" x14ac:dyDescent="0.2">
      <c r="A70" s="50" t="s">
        <v>123</v>
      </c>
      <c r="B70" s="86" t="s">
        <v>313</v>
      </c>
      <c r="C70" s="58" t="s">
        <v>464</v>
      </c>
      <c r="G70" s="50"/>
      <c r="I70" s="90" t="str">
        <f>B70</f>
        <v>1.8.1.1</v>
      </c>
      <c r="J70" s="50" t="s">
        <v>79</v>
      </c>
      <c r="K70" s="115" t="s">
        <v>3</v>
      </c>
      <c r="M70" s="50" t="s">
        <v>123</v>
      </c>
      <c r="N70" s="50" t="s">
        <v>314</v>
      </c>
      <c r="O70" s="89" t="s">
        <v>311</v>
      </c>
      <c r="S70" t="s">
        <v>19</v>
      </c>
      <c r="T70" s="90" t="str">
        <f>N70</f>
        <v>1.8.1.2</v>
      </c>
      <c r="U70" s="50" t="s">
        <v>79</v>
      </c>
      <c r="V70" s="115" t="s">
        <v>3</v>
      </c>
      <c r="X70" s="50" t="s">
        <v>123</v>
      </c>
      <c r="Y70" s="50" t="s">
        <v>310</v>
      </c>
      <c r="Z70" s="58" t="s">
        <v>309</v>
      </c>
      <c r="AD70" t="s">
        <v>19</v>
      </c>
      <c r="AE70" s="90" t="s">
        <v>310</v>
      </c>
      <c r="AF70" s="50" t="s">
        <v>79</v>
      </c>
      <c r="AG70" s="115" t="s">
        <v>3</v>
      </c>
    </row>
    <row r="71" spans="1:37" x14ac:dyDescent="0.2">
      <c r="G71" s="50"/>
      <c r="I71" s="62">
        <v>0</v>
      </c>
      <c r="J71" s="81">
        <v>0.25</v>
      </c>
      <c r="K71" s="114">
        <f>I71*J71</f>
        <v>0</v>
      </c>
      <c r="O71" s="89"/>
      <c r="T71" s="62">
        <v>2</v>
      </c>
      <c r="U71" s="81">
        <v>0.5</v>
      </c>
      <c r="V71" s="114">
        <f>T71*U71</f>
        <v>1</v>
      </c>
      <c r="Z71" s="89"/>
      <c r="AE71" s="62">
        <v>0</v>
      </c>
      <c r="AF71" s="81">
        <v>0.25</v>
      </c>
      <c r="AG71" s="114">
        <f>AE71*AF71</f>
        <v>0</v>
      </c>
      <c r="AI71" s="357" t="s">
        <v>321</v>
      </c>
      <c r="AJ71" s="379"/>
      <c r="AK71" s="101">
        <f>K71+V71+AG71</f>
        <v>1</v>
      </c>
    </row>
    <row r="73" spans="1:37" ht="25.5" x14ac:dyDescent="0.2">
      <c r="A73" s="414">
        <f>Criteria1.1.1!D89</f>
        <v>0</v>
      </c>
      <c r="B73" s="415"/>
      <c r="C73" s="415"/>
      <c r="D73" s="415"/>
      <c r="E73" s="73"/>
      <c r="F73" s="73"/>
      <c r="G73" s="73"/>
      <c r="H73" s="73"/>
      <c r="I73" s="73"/>
      <c r="J73" s="73"/>
      <c r="K73" s="116"/>
      <c r="L73" s="213"/>
      <c r="M73" s="72"/>
      <c r="N73" s="72" t="s">
        <v>19</v>
      </c>
      <c r="O73" s="72"/>
      <c r="P73" s="416"/>
      <c r="Q73" s="416"/>
      <c r="R73" s="416"/>
      <c r="S73" s="416"/>
      <c r="T73" s="72"/>
      <c r="U73" s="72"/>
      <c r="X73" s="72"/>
      <c r="Y73" s="72" t="s">
        <v>19</v>
      </c>
      <c r="Z73" s="72"/>
      <c r="AA73" s="416"/>
      <c r="AB73" s="416"/>
      <c r="AC73" s="416"/>
      <c r="AD73" s="416"/>
      <c r="AE73" s="72"/>
      <c r="AF73" s="72"/>
    </row>
    <row r="74" spans="1:37" x14ac:dyDescent="0.2">
      <c r="A74" s="50"/>
      <c r="B74" s="83" t="s">
        <v>105</v>
      </c>
      <c r="C74" s="59">
        <v>4</v>
      </c>
      <c r="D74" s="476" t="s">
        <v>459</v>
      </c>
      <c r="E74" s="476"/>
      <c r="F74" s="476"/>
      <c r="G74" s="476"/>
      <c r="H74" s="476"/>
      <c r="I74" s="476"/>
      <c r="J74" s="213"/>
      <c r="K74" s="117"/>
      <c r="L74" s="213"/>
      <c r="M74" s="59" t="s">
        <v>69</v>
      </c>
      <c r="N74" s="59">
        <v>4</v>
      </c>
      <c r="O74" s="476" t="s">
        <v>318</v>
      </c>
      <c r="P74" s="476"/>
      <c r="Q74" s="476"/>
      <c r="R74" s="476"/>
      <c r="S74" s="476"/>
      <c r="T74" s="476"/>
      <c r="U74" s="476"/>
      <c r="X74" s="58" t="s">
        <v>69</v>
      </c>
      <c r="Y74" s="59">
        <v>4</v>
      </c>
      <c r="Z74" s="397" t="s">
        <v>303</v>
      </c>
      <c r="AA74" s="397"/>
      <c r="AB74" s="397"/>
      <c r="AC74" s="397"/>
      <c r="AD74" s="397"/>
      <c r="AE74" s="397"/>
      <c r="AF74" s="397"/>
    </row>
    <row r="75" spans="1:37" x14ac:dyDescent="0.2">
      <c r="B75" s="83" t="s">
        <v>106</v>
      </c>
      <c r="C75" s="59">
        <v>3</v>
      </c>
      <c r="D75" s="476" t="s">
        <v>460</v>
      </c>
      <c r="E75" s="476" t="s">
        <v>299</v>
      </c>
      <c r="F75" s="476" t="s">
        <v>299</v>
      </c>
      <c r="G75" s="476" t="s">
        <v>299</v>
      </c>
      <c r="H75" s="476" t="s">
        <v>299</v>
      </c>
      <c r="I75" s="476" t="s">
        <v>299</v>
      </c>
      <c r="J75" s="213"/>
      <c r="K75" s="117"/>
      <c r="L75" s="213"/>
      <c r="M75" s="59" t="s">
        <v>71</v>
      </c>
      <c r="N75" s="59">
        <v>3</v>
      </c>
      <c r="O75" s="476" t="s">
        <v>317</v>
      </c>
      <c r="P75" s="476"/>
      <c r="Q75" s="476"/>
      <c r="R75" s="476"/>
      <c r="S75" s="476"/>
      <c r="T75" s="476"/>
      <c r="U75" s="476"/>
      <c r="X75" s="58" t="s">
        <v>71</v>
      </c>
      <c r="Y75" s="59">
        <v>3</v>
      </c>
      <c r="Z75" s="397" t="s">
        <v>304</v>
      </c>
      <c r="AA75" s="397" t="s">
        <v>304</v>
      </c>
      <c r="AB75" s="397" t="s">
        <v>304</v>
      </c>
      <c r="AC75" s="397" t="s">
        <v>304</v>
      </c>
      <c r="AD75" s="397" t="s">
        <v>304</v>
      </c>
      <c r="AE75" s="397" t="s">
        <v>304</v>
      </c>
      <c r="AF75" s="397"/>
    </row>
    <row r="76" spans="1:37" x14ac:dyDescent="0.2">
      <c r="B76" s="83" t="s">
        <v>107</v>
      </c>
      <c r="C76" s="59">
        <v>2</v>
      </c>
      <c r="D76" s="476" t="s">
        <v>461</v>
      </c>
      <c r="E76" s="476" t="s">
        <v>300</v>
      </c>
      <c r="F76" s="476" t="s">
        <v>300</v>
      </c>
      <c r="G76" s="476" t="s">
        <v>300</v>
      </c>
      <c r="H76" s="476" t="s">
        <v>300</v>
      </c>
      <c r="I76" s="476" t="s">
        <v>300</v>
      </c>
      <c r="M76" s="59" t="s">
        <v>73</v>
      </c>
      <c r="N76" s="59">
        <v>2</v>
      </c>
      <c r="O76" s="476" t="s">
        <v>320</v>
      </c>
      <c r="P76" s="476"/>
      <c r="Q76" s="476"/>
      <c r="R76" s="476"/>
      <c r="S76" s="476"/>
      <c r="T76" s="476"/>
      <c r="U76" s="476"/>
      <c r="X76" s="58" t="s">
        <v>73</v>
      </c>
      <c r="Y76" s="59">
        <v>2</v>
      </c>
      <c r="Z76" s="397" t="s">
        <v>305</v>
      </c>
      <c r="AA76" s="397" t="s">
        <v>305</v>
      </c>
      <c r="AB76" s="397" t="s">
        <v>305</v>
      </c>
      <c r="AC76" s="397" t="s">
        <v>305</v>
      </c>
      <c r="AD76" s="397" t="s">
        <v>305</v>
      </c>
      <c r="AE76" s="397" t="s">
        <v>305</v>
      </c>
      <c r="AF76" s="397"/>
    </row>
    <row r="77" spans="1:37" x14ac:dyDescent="0.2">
      <c r="B77" s="83" t="s">
        <v>108</v>
      </c>
      <c r="C77" s="59">
        <v>1</v>
      </c>
      <c r="D77" s="476" t="s">
        <v>462</v>
      </c>
      <c r="E77" s="476" t="s">
        <v>301</v>
      </c>
      <c r="F77" s="476" t="s">
        <v>301</v>
      </c>
      <c r="G77" s="476" t="s">
        <v>301</v>
      </c>
      <c r="H77" s="476" t="s">
        <v>301</v>
      </c>
      <c r="I77" s="476" t="s">
        <v>301</v>
      </c>
      <c r="M77" s="59" t="s">
        <v>214</v>
      </c>
      <c r="N77" s="59">
        <v>1</v>
      </c>
      <c r="O77" s="476" t="s">
        <v>319</v>
      </c>
      <c r="P77" s="476"/>
      <c r="Q77" s="476"/>
      <c r="R77" s="476"/>
      <c r="S77" s="476"/>
      <c r="T77" s="476"/>
      <c r="U77" s="476"/>
      <c r="X77" s="58" t="s">
        <v>214</v>
      </c>
      <c r="Y77" s="59">
        <v>1</v>
      </c>
      <c r="Z77" s="397" t="s">
        <v>306</v>
      </c>
      <c r="AA77" s="397" t="s">
        <v>306</v>
      </c>
      <c r="AB77" s="397" t="s">
        <v>306</v>
      </c>
      <c r="AC77" s="397" t="s">
        <v>306</v>
      </c>
      <c r="AD77" s="397" t="s">
        <v>306</v>
      </c>
      <c r="AE77" s="397" t="s">
        <v>306</v>
      </c>
      <c r="AF77" s="397"/>
    </row>
    <row r="78" spans="1:37" x14ac:dyDescent="0.2">
      <c r="B78" s="83" t="s">
        <v>109</v>
      </c>
      <c r="C78" s="59">
        <v>0</v>
      </c>
      <c r="D78" s="476" t="s">
        <v>463</v>
      </c>
      <c r="E78" s="476" t="s">
        <v>302</v>
      </c>
      <c r="F78" s="476" t="s">
        <v>302</v>
      </c>
      <c r="G78" s="476" t="s">
        <v>302</v>
      </c>
      <c r="H78" s="476" t="s">
        <v>302</v>
      </c>
      <c r="I78" s="476" t="s">
        <v>302</v>
      </c>
      <c r="M78" t="s">
        <v>215</v>
      </c>
      <c r="N78" s="211">
        <v>0</v>
      </c>
      <c r="O78" s="476" t="s">
        <v>316</v>
      </c>
      <c r="P78" s="476"/>
      <c r="Q78" s="476"/>
      <c r="R78" s="476"/>
      <c r="S78" s="476"/>
      <c r="T78" s="476"/>
      <c r="U78" s="210"/>
      <c r="X78" s="58" t="s">
        <v>215</v>
      </c>
      <c r="Y78" s="59">
        <v>0</v>
      </c>
      <c r="Z78" s="397" t="s">
        <v>307</v>
      </c>
      <c r="AA78" s="397" t="s">
        <v>307</v>
      </c>
      <c r="AB78" s="397" t="s">
        <v>307</v>
      </c>
      <c r="AC78" s="397" t="s">
        <v>307</v>
      </c>
      <c r="AD78" s="397" t="s">
        <v>307</v>
      </c>
      <c r="AE78" s="397" t="s">
        <v>307</v>
      </c>
      <c r="AF78" s="397"/>
    </row>
    <row r="80" spans="1:37" ht="25.5" x14ac:dyDescent="0.2">
      <c r="A80" s="50" t="s">
        <v>123</v>
      </c>
      <c r="B80" s="86" t="s">
        <v>313</v>
      </c>
      <c r="C80" s="58" t="s">
        <v>464</v>
      </c>
      <c r="G80" s="50"/>
      <c r="I80" s="90" t="str">
        <f>B80</f>
        <v>1.8.1.1</v>
      </c>
      <c r="J80" s="50" t="s">
        <v>79</v>
      </c>
      <c r="K80" s="115" t="s">
        <v>3</v>
      </c>
      <c r="M80" s="50" t="s">
        <v>123</v>
      </c>
      <c r="N80" s="50" t="s">
        <v>314</v>
      </c>
      <c r="O80" s="89" t="s">
        <v>311</v>
      </c>
      <c r="S80" t="s">
        <v>19</v>
      </c>
      <c r="T80" s="90" t="str">
        <f>N80</f>
        <v>1.8.1.2</v>
      </c>
      <c r="U80" s="50" t="s">
        <v>79</v>
      </c>
      <c r="V80" s="115" t="s">
        <v>3</v>
      </c>
      <c r="X80" s="50" t="s">
        <v>123</v>
      </c>
      <c r="Y80" s="50" t="s">
        <v>310</v>
      </c>
      <c r="Z80" s="58" t="s">
        <v>309</v>
      </c>
      <c r="AD80" t="s">
        <v>19</v>
      </c>
      <c r="AE80" s="90" t="s">
        <v>310</v>
      </c>
      <c r="AF80" s="50" t="s">
        <v>79</v>
      </c>
      <c r="AG80" s="115" t="s">
        <v>3</v>
      </c>
    </row>
    <row r="81" spans="1:37" ht="12.75" customHeight="1" x14ac:dyDescent="0.2">
      <c r="G81" s="50"/>
      <c r="I81" s="62">
        <v>2</v>
      </c>
      <c r="J81" s="81">
        <v>0.25</v>
      </c>
      <c r="K81" s="114">
        <f>I81*J81</f>
        <v>0.5</v>
      </c>
      <c r="O81" s="89"/>
      <c r="T81" s="62">
        <v>3</v>
      </c>
      <c r="U81" s="81">
        <v>0.5</v>
      </c>
      <c r="V81" s="114">
        <f>T81*U81</f>
        <v>1.5</v>
      </c>
      <c r="Z81" s="89"/>
      <c r="AE81" s="62">
        <v>1</v>
      </c>
      <c r="AF81" s="81">
        <v>0.25</v>
      </c>
      <c r="AG81" s="114">
        <f>AE81*AF81</f>
        <v>0.25</v>
      </c>
      <c r="AI81" s="357" t="s">
        <v>321</v>
      </c>
      <c r="AJ81" s="379"/>
      <c r="AK81" s="101">
        <f>K81+V81+AG81</f>
        <v>2.25</v>
      </c>
    </row>
    <row r="83" spans="1:37" ht="25.5" x14ac:dyDescent="0.2">
      <c r="A83" s="414">
        <f>Criteria1.1.1!D104</f>
        <v>0</v>
      </c>
      <c r="B83" s="415"/>
      <c r="C83" s="415"/>
      <c r="D83" s="415"/>
      <c r="E83" s="73"/>
      <c r="F83" s="73"/>
      <c r="G83" s="73"/>
      <c r="H83" s="73"/>
      <c r="I83" s="73"/>
      <c r="J83" s="73"/>
      <c r="K83" s="116"/>
      <c r="L83" s="213"/>
      <c r="M83" s="72"/>
      <c r="N83" s="72" t="s">
        <v>19</v>
      </c>
      <c r="O83" s="72"/>
      <c r="P83" s="416"/>
      <c r="Q83" s="416"/>
      <c r="R83" s="416"/>
      <c r="S83" s="416"/>
      <c r="T83" s="72"/>
      <c r="U83" s="72"/>
      <c r="X83" s="72"/>
      <c r="Y83" s="72" t="s">
        <v>19</v>
      </c>
      <c r="Z83" s="72"/>
      <c r="AA83" s="416"/>
      <c r="AB83" s="416"/>
      <c r="AC83" s="416"/>
      <c r="AD83" s="416"/>
      <c r="AE83" s="72"/>
      <c r="AF83" s="72"/>
    </row>
    <row r="84" spans="1:37" x14ac:dyDescent="0.2">
      <c r="A84" s="50"/>
      <c r="B84" s="83" t="s">
        <v>105</v>
      </c>
      <c r="C84" s="59">
        <v>4</v>
      </c>
      <c r="D84" s="476" t="s">
        <v>459</v>
      </c>
      <c r="E84" s="476"/>
      <c r="F84" s="476"/>
      <c r="G84" s="476"/>
      <c r="H84" s="476"/>
      <c r="I84" s="476"/>
      <c r="J84" s="213"/>
      <c r="K84" s="117"/>
      <c r="L84" s="213"/>
      <c r="M84" s="59" t="s">
        <v>69</v>
      </c>
      <c r="N84" s="59">
        <v>4</v>
      </c>
      <c r="O84" s="476" t="s">
        <v>318</v>
      </c>
      <c r="P84" s="476"/>
      <c r="Q84" s="476"/>
      <c r="R84" s="476"/>
      <c r="S84" s="476"/>
      <c r="T84" s="476"/>
      <c r="U84" s="476"/>
      <c r="X84" s="58" t="s">
        <v>69</v>
      </c>
      <c r="Y84" s="59">
        <v>4</v>
      </c>
      <c r="Z84" s="397" t="s">
        <v>303</v>
      </c>
      <c r="AA84" s="397"/>
      <c r="AB84" s="397"/>
      <c r="AC84" s="397"/>
      <c r="AD84" s="397"/>
      <c r="AE84" s="397"/>
      <c r="AF84" s="397"/>
    </row>
    <row r="85" spans="1:37" x14ac:dyDescent="0.2">
      <c r="B85" s="83" t="s">
        <v>106</v>
      </c>
      <c r="C85" s="59">
        <v>3</v>
      </c>
      <c r="D85" s="476" t="s">
        <v>460</v>
      </c>
      <c r="E85" s="476" t="s">
        <v>299</v>
      </c>
      <c r="F85" s="476" t="s">
        <v>299</v>
      </c>
      <c r="G85" s="476" t="s">
        <v>299</v>
      </c>
      <c r="H85" s="476" t="s">
        <v>299</v>
      </c>
      <c r="I85" s="476" t="s">
        <v>299</v>
      </c>
      <c r="J85" s="213"/>
      <c r="K85" s="117"/>
      <c r="L85" s="213"/>
      <c r="M85" s="59" t="s">
        <v>71</v>
      </c>
      <c r="N85" s="59">
        <v>3</v>
      </c>
      <c r="O85" s="476" t="s">
        <v>317</v>
      </c>
      <c r="P85" s="476"/>
      <c r="Q85" s="476"/>
      <c r="R85" s="476"/>
      <c r="S85" s="476"/>
      <c r="T85" s="476"/>
      <c r="U85" s="476"/>
      <c r="X85" s="58" t="s">
        <v>71</v>
      </c>
      <c r="Y85" s="59">
        <v>3</v>
      </c>
      <c r="Z85" s="397" t="s">
        <v>304</v>
      </c>
      <c r="AA85" s="397" t="s">
        <v>304</v>
      </c>
      <c r="AB85" s="397" t="s">
        <v>304</v>
      </c>
      <c r="AC85" s="397" t="s">
        <v>304</v>
      </c>
      <c r="AD85" s="397" t="s">
        <v>304</v>
      </c>
      <c r="AE85" s="397" t="s">
        <v>304</v>
      </c>
      <c r="AF85" s="397"/>
    </row>
    <row r="86" spans="1:37" x14ac:dyDescent="0.2">
      <c r="B86" s="83" t="s">
        <v>107</v>
      </c>
      <c r="C86" s="59">
        <v>2</v>
      </c>
      <c r="D86" s="476" t="s">
        <v>461</v>
      </c>
      <c r="E86" s="476" t="s">
        <v>300</v>
      </c>
      <c r="F86" s="476" t="s">
        <v>300</v>
      </c>
      <c r="G86" s="476" t="s">
        <v>300</v>
      </c>
      <c r="H86" s="476" t="s">
        <v>300</v>
      </c>
      <c r="I86" s="476" t="s">
        <v>300</v>
      </c>
      <c r="M86" s="59" t="s">
        <v>73</v>
      </c>
      <c r="N86" s="59">
        <v>2</v>
      </c>
      <c r="O86" s="476" t="s">
        <v>320</v>
      </c>
      <c r="P86" s="476"/>
      <c r="Q86" s="476"/>
      <c r="R86" s="476"/>
      <c r="S86" s="476"/>
      <c r="T86" s="476"/>
      <c r="U86" s="476"/>
      <c r="X86" s="58" t="s">
        <v>73</v>
      </c>
      <c r="Y86" s="59">
        <v>2</v>
      </c>
      <c r="Z86" s="397" t="s">
        <v>305</v>
      </c>
      <c r="AA86" s="397" t="s">
        <v>305</v>
      </c>
      <c r="AB86" s="397" t="s">
        <v>305</v>
      </c>
      <c r="AC86" s="397" t="s">
        <v>305</v>
      </c>
      <c r="AD86" s="397" t="s">
        <v>305</v>
      </c>
      <c r="AE86" s="397" t="s">
        <v>305</v>
      </c>
      <c r="AF86" s="397"/>
    </row>
    <row r="87" spans="1:37" x14ac:dyDescent="0.2">
      <c r="B87" s="83" t="s">
        <v>108</v>
      </c>
      <c r="C87" s="59">
        <v>1</v>
      </c>
      <c r="D87" s="476" t="s">
        <v>462</v>
      </c>
      <c r="E87" s="476" t="s">
        <v>301</v>
      </c>
      <c r="F87" s="476" t="s">
        <v>301</v>
      </c>
      <c r="G87" s="476" t="s">
        <v>301</v>
      </c>
      <c r="H87" s="476" t="s">
        <v>301</v>
      </c>
      <c r="I87" s="476" t="s">
        <v>301</v>
      </c>
      <c r="M87" s="59" t="s">
        <v>214</v>
      </c>
      <c r="N87" s="59">
        <v>1</v>
      </c>
      <c r="O87" s="476" t="s">
        <v>319</v>
      </c>
      <c r="P87" s="476"/>
      <c r="Q87" s="476"/>
      <c r="R87" s="476"/>
      <c r="S87" s="476"/>
      <c r="T87" s="476"/>
      <c r="U87" s="476"/>
      <c r="X87" s="58" t="s">
        <v>214</v>
      </c>
      <c r="Y87" s="59">
        <v>1</v>
      </c>
      <c r="Z87" s="397" t="s">
        <v>306</v>
      </c>
      <c r="AA87" s="397" t="s">
        <v>306</v>
      </c>
      <c r="AB87" s="397" t="s">
        <v>306</v>
      </c>
      <c r="AC87" s="397" t="s">
        <v>306</v>
      </c>
      <c r="AD87" s="397" t="s">
        <v>306</v>
      </c>
      <c r="AE87" s="397" t="s">
        <v>306</v>
      </c>
      <c r="AF87" s="397"/>
    </row>
    <row r="88" spans="1:37" x14ac:dyDescent="0.2">
      <c r="B88" s="83" t="s">
        <v>109</v>
      </c>
      <c r="C88" s="59">
        <v>0</v>
      </c>
      <c r="D88" s="476" t="s">
        <v>463</v>
      </c>
      <c r="E88" s="476" t="s">
        <v>302</v>
      </c>
      <c r="F88" s="476" t="s">
        <v>302</v>
      </c>
      <c r="G88" s="476" t="s">
        <v>302</v>
      </c>
      <c r="H88" s="476" t="s">
        <v>302</v>
      </c>
      <c r="I88" s="476" t="s">
        <v>302</v>
      </c>
      <c r="M88" t="s">
        <v>215</v>
      </c>
      <c r="N88" s="211">
        <v>0</v>
      </c>
      <c r="O88" s="476" t="s">
        <v>316</v>
      </c>
      <c r="P88" s="476"/>
      <c r="Q88" s="476"/>
      <c r="R88" s="476"/>
      <c r="S88" s="476"/>
      <c r="T88" s="476"/>
      <c r="U88" s="210"/>
      <c r="X88" s="58" t="s">
        <v>215</v>
      </c>
      <c r="Y88" s="59">
        <v>0</v>
      </c>
      <c r="Z88" s="397" t="s">
        <v>307</v>
      </c>
      <c r="AA88" s="397" t="s">
        <v>307</v>
      </c>
      <c r="AB88" s="397" t="s">
        <v>307</v>
      </c>
      <c r="AC88" s="397" t="s">
        <v>307</v>
      </c>
      <c r="AD88" s="397" t="s">
        <v>307</v>
      </c>
      <c r="AE88" s="397" t="s">
        <v>307</v>
      </c>
      <c r="AF88" s="397"/>
    </row>
    <row r="90" spans="1:37" ht="25.5" x14ac:dyDescent="0.2">
      <c r="A90" s="50" t="s">
        <v>123</v>
      </c>
      <c r="B90" s="86" t="s">
        <v>313</v>
      </c>
      <c r="C90" s="58" t="s">
        <v>464</v>
      </c>
      <c r="G90" s="50"/>
      <c r="I90" s="90" t="str">
        <f>B90</f>
        <v>1.8.1.1</v>
      </c>
      <c r="J90" s="50" t="s">
        <v>79</v>
      </c>
      <c r="K90" s="115" t="s">
        <v>3</v>
      </c>
      <c r="M90" s="50" t="s">
        <v>123</v>
      </c>
      <c r="N90" s="50" t="s">
        <v>314</v>
      </c>
      <c r="O90" s="89" t="s">
        <v>311</v>
      </c>
      <c r="S90" t="s">
        <v>19</v>
      </c>
      <c r="T90" s="90" t="str">
        <f>N90</f>
        <v>1.8.1.2</v>
      </c>
      <c r="U90" s="50" t="s">
        <v>79</v>
      </c>
      <c r="V90" s="115" t="s">
        <v>3</v>
      </c>
      <c r="X90" s="50" t="s">
        <v>123</v>
      </c>
      <c r="Y90" s="50" t="s">
        <v>310</v>
      </c>
      <c r="Z90" s="58" t="s">
        <v>309</v>
      </c>
      <c r="AD90" t="s">
        <v>19</v>
      </c>
      <c r="AE90" s="90" t="s">
        <v>310</v>
      </c>
      <c r="AF90" s="50" t="s">
        <v>79</v>
      </c>
      <c r="AG90" s="115" t="s">
        <v>3</v>
      </c>
    </row>
    <row r="91" spans="1:37" ht="12.75" customHeight="1" x14ac:dyDescent="0.2">
      <c r="G91" s="50"/>
      <c r="I91" s="62">
        <v>4</v>
      </c>
      <c r="J91" s="81">
        <v>0.25</v>
      </c>
      <c r="K91" s="114">
        <f>I91*J91</f>
        <v>1</v>
      </c>
      <c r="O91" s="89"/>
      <c r="T91" s="62">
        <v>3</v>
      </c>
      <c r="U91" s="81">
        <v>0.5</v>
      </c>
      <c r="V91" s="114">
        <f>T91*U91</f>
        <v>1.5</v>
      </c>
      <c r="Z91" s="89"/>
      <c r="AE91" s="62">
        <v>4</v>
      </c>
      <c r="AF91" s="81">
        <v>0.25</v>
      </c>
      <c r="AG91" s="114">
        <f>AE91*AF91</f>
        <v>1</v>
      </c>
      <c r="AI91" s="357" t="s">
        <v>321</v>
      </c>
      <c r="AJ91" s="379"/>
      <c r="AK91" s="101">
        <f>K91+V91+AG91</f>
        <v>3.5</v>
      </c>
    </row>
  </sheetData>
  <mergeCells count="176">
    <mergeCell ref="AI91:AJ91"/>
    <mergeCell ref="D86:I86"/>
    <mergeCell ref="O86:U86"/>
    <mergeCell ref="Z86:AF86"/>
    <mergeCell ref="D87:I87"/>
    <mergeCell ref="O87:U87"/>
    <mergeCell ref="Z87:AF87"/>
    <mergeCell ref="D88:I88"/>
    <mergeCell ref="O88:T88"/>
    <mergeCell ref="Z88:AF88"/>
    <mergeCell ref="AI81:AJ81"/>
    <mergeCell ref="A83:D83"/>
    <mergeCell ref="P83:S83"/>
    <mergeCell ref="AA83:AD83"/>
    <mergeCell ref="D84:I84"/>
    <mergeCell ref="O84:U84"/>
    <mergeCell ref="Z84:AF84"/>
    <mergeCell ref="D85:I85"/>
    <mergeCell ref="O85:U85"/>
    <mergeCell ref="Z85:AF85"/>
    <mergeCell ref="D76:I76"/>
    <mergeCell ref="O76:U76"/>
    <mergeCell ref="Z76:AF76"/>
    <mergeCell ref="D77:I77"/>
    <mergeCell ref="O77:U77"/>
    <mergeCell ref="Z77:AF77"/>
    <mergeCell ref="D78:I78"/>
    <mergeCell ref="O78:T78"/>
    <mergeCell ref="Z78:AF78"/>
    <mergeCell ref="AI71:AJ71"/>
    <mergeCell ref="A73:D73"/>
    <mergeCell ref="P73:S73"/>
    <mergeCell ref="AA73:AD73"/>
    <mergeCell ref="D74:I74"/>
    <mergeCell ref="O74:U74"/>
    <mergeCell ref="Z74:AF74"/>
    <mergeCell ref="D75:I75"/>
    <mergeCell ref="O75:U75"/>
    <mergeCell ref="Z75:AF75"/>
    <mergeCell ref="D66:I66"/>
    <mergeCell ref="O66:U66"/>
    <mergeCell ref="Z66:AF66"/>
    <mergeCell ref="D67:I67"/>
    <mergeCell ref="O67:U67"/>
    <mergeCell ref="Z67:AF67"/>
    <mergeCell ref="D68:I68"/>
    <mergeCell ref="O68:T68"/>
    <mergeCell ref="Z68:AF68"/>
    <mergeCell ref="A63:D63"/>
    <mergeCell ref="P63:S63"/>
    <mergeCell ref="AA63:AD63"/>
    <mergeCell ref="D64:I64"/>
    <mergeCell ref="O64:U64"/>
    <mergeCell ref="Z64:AF64"/>
    <mergeCell ref="D65:I65"/>
    <mergeCell ref="O65:U65"/>
    <mergeCell ref="Z65:AF65"/>
    <mergeCell ref="D58:I58"/>
    <mergeCell ref="O58:T58"/>
    <mergeCell ref="AI61:AJ61"/>
    <mergeCell ref="Z4:AF4"/>
    <mergeCell ref="Z5:AF5"/>
    <mergeCell ref="Z6:AF6"/>
    <mergeCell ref="Z7:AF7"/>
    <mergeCell ref="Z8:AF8"/>
    <mergeCell ref="D56:I56"/>
    <mergeCell ref="D57:I57"/>
    <mergeCell ref="D54:I54"/>
    <mergeCell ref="D55:I55"/>
    <mergeCell ref="D48:I48"/>
    <mergeCell ref="O48:T48"/>
    <mergeCell ref="A53:D53"/>
    <mergeCell ref="P53:S53"/>
    <mergeCell ref="AA53:AD53"/>
    <mergeCell ref="D46:I46"/>
    <mergeCell ref="D47:I47"/>
    <mergeCell ref="O46:U46"/>
    <mergeCell ref="Z46:AF46"/>
    <mergeCell ref="O47:U47"/>
    <mergeCell ref="Z47:AF47"/>
    <mergeCell ref="Z48:AF48"/>
    <mergeCell ref="D44:I44"/>
    <mergeCell ref="D45:I45"/>
    <mergeCell ref="D38:I38"/>
    <mergeCell ref="O38:T38"/>
    <mergeCell ref="O44:U44"/>
    <mergeCell ref="Z44:AF44"/>
    <mergeCell ref="O45:U45"/>
    <mergeCell ref="Z45:AF45"/>
    <mergeCell ref="AI51:AJ51"/>
    <mergeCell ref="A43:D43"/>
    <mergeCell ref="P43:S43"/>
    <mergeCell ref="AA43:AD43"/>
    <mergeCell ref="AI41:AJ41"/>
    <mergeCell ref="Z38:AF38"/>
    <mergeCell ref="AI31:AJ31"/>
    <mergeCell ref="P33:S33"/>
    <mergeCell ref="AA33:AD33"/>
    <mergeCell ref="D36:I36"/>
    <mergeCell ref="D37:I37"/>
    <mergeCell ref="O36:U36"/>
    <mergeCell ref="Z36:AF36"/>
    <mergeCell ref="O37:U37"/>
    <mergeCell ref="Z37:AF37"/>
    <mergeCell ref="D34:I34"/>
    <mergeCell ref="D35:I35"/>
    <mergeCell ref="A33:D33"/>
    <mergeCell ref="A23:D23"/>
    <mergeCell ref="P23:S23"/>
    <mergeCell ref="AA23:AD23"/>
    <mergeCell ref="D28:I28"/>
    <mergeCell ref="O28:T28"/>
    <mergeCell ref="O34:U34"/>
    <mergeCell ref="Z34:AF34"/>
    <mergeCell ref="O35:U35"/>
    <mergeCell ref="Z35:AF35"/>
    <mergeCell ref="AI11:AJ11"/>
    <mergeCell ref="AI21:AJ21"/>
    <mergeCell ref="O15:U15"/>
    <mergeCell ref="Z15:AF15"/>
    <mergeCell ref="O16:U16"/>
    <mergeCell ref="Z16:AF16"/>
    <mergeCell ref="O17:U17"/>
    <mergeCell ref="Z17:AF17"/>
    <mergeCell ref="O14:U14"/>
    <mergeCell ref="Z14:AF14"/>
    <mergeCell ref="Z18:AF18"/>
    <mergeCell ref="O18:T18"/>
    <mergeCell ref="D6:I6"/>
    <mergeCell ref="D7:I7"/>
    <mergeCell ref="D4:I4"/>
    <mergeCell ref="D5:I5"/>
    <mergeCell ref="O54:U54"/>
    <mergeCell ref="Z54:AF54"/>
    <mergeCell ref="F1:L1"/>
    <mergeCell ref="M1:S1"/>
    <mergeCell ref="A2:I2"/>
    <mergeCell ref="M2:U2"/>
    <mergeCell ref="X2:AF2"/>
    <mergeCell ref="A3:C3"/>
    <mergeCell ref="P3:S3"/>
    <mergeCell ref="AA3:AD3"/>
    <mergeCell ref="O4:U4"/>
    <mergeCell ref="O5:U5"/>
    <mergeCell ref="O6:U6"/>
    <mergeCell ref="O7:U7"/>
    <mergeCell ref="D14:I14"/>
    <mergeCell ref="D15:I15"/>
    <mergeCell ref="D8:I8"/>
    <mergeCell ref="O8:T8"/>
    <mergeCell ref="D16:I16"/>
    <mergeCell ref="D17:I17"/>
    <mergeCell ref="O55:U55"/>
    <mergeCell ref="Z55:AF55"/>
    <mergeCell ref="O56:U56"/>
    <mergeCell ref="Z56:AF56"/>
    <mergeCell ref="O57:U57"/>
    <mergeCell ref="Z57:AF57"/>
    <mergeCell ref="Z58:AF58"/>
    <mergeCell ref="A13:C13"/>
    <mergeCell ref="P13:S13"/>
    <mergeCell ref="AA13:AD13"/>
    <mergeCell ref="D24:I24"/>
    <mergeCell ref="D25:I25"/>
    <mergeCell ref="D18:I18"/>
    <mergeCell ref="O24:U24"/>
    <mergeCell ref="Z24:AF24"/>
    <mergeCell ref="O25:U25"/>
    <mergeCell ref="Z25:AF25"/>
    <mergeCell ref="D26:I26"/>
    <mergeCell ref="D27:I27"/>
    <mergeCell ref="O26:U26"/>
    <mergeCell ref="Z26:AF26"/>
    <mergeCell ref="O27:U27"/>
    <mergeCell ref="Z27:AF27"/>
    <mergeCell ref="Z28:AF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Criteria1.1.1</vt:lpstr>
      <vt:lpstr>Criteria1.1.2</vt:lpstr>
      <vt:lpstr>Criteria 1.2</vt:lpstr>
      <vt:lpstr>Criteria 1.3</vt:lpstr>
      <vt:lpstr>Criteria1.4</vt:lpstr>
      <vt:lpstr>Criteria1.5</vt:lpstr>
      <vt:lpstr>Criteria 1.6</vt:lpstr>
      <vt:lpstr>Criteria1.7</vt:lpstr>
      <vt:lpstr>Criteria 1.8</vt:lpstr>
      <vt:lpstr>Criteria 1.9</vt:lpstr>
      <vt:lpstr>Criteria 2.1</vt:lpstr>
      <vt:lpstr>Criteria 2.2</vt:lpstr>
      <vt:lpstr>Criteria 2.3</vt:lpstr>
      <vt:lpstr>Criteria 3.1</vt:lpstr>
      <vt:lpstr>Criteria 3.2</vt:lpstr>
      <vt:lpstr>OverallAssessment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Comenge</dc:creator>
  <cp:lastModifiedBy>Shumi</cp:lastModifiedBy>
  <dcterms:created xsi:type="dcterms:W3CDTF">2013-11-13T07:57:37Z</dcterms:created>
  <dcterms:modified xsi:type="dcterms:W3CDTF">2014-03-07T03:18:31Z</dcterms:modified>
</cp:coreProperties>
</file>